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12.xml" ContentType="application/vnd.openxmlformats-officedocument.drawingml.chartshapes+xml"/>
  <Override PartName="/xl/charts/chart3.xml" ContentType="application/vnd.openxmlformats-officedocument.drawingml.chart+xml"/>
  <Override PartName="/xl/drawings/drawing13.xml" ContentType="application/vnd.openxmlformats-officedocument.drawingml.chartshapes+xml"/>
  <Override PartName="/xl/charts/chart4.xml" ContentType="application/vnd.openxmlformats-officedocument.drawingml.chart+xml"/>
  <Override PartName="/xl/drawings/drawing14.xml" ContentType="application/vnd.openxmlformats-officedocument.drawingml.chartshapes+xml"/>
  <Override PartName="/xl/charts/chart5.xml" ContentType="application/vnd.openxmlformats-officedocument.drawingml.chart+xml"/>
  <Override PartName="/xl/drawings/drawing15.xml" ContentType="application/vnd.openxmlformats-officedocument.drawingml.chartshapes+xml"/>
  <Override PartName="/xl/charts/chart6.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ml.chartshapes+xml"/>
  <Override PartName="/xl/charts/chart7.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ml.chartshapes+xml"/>
  <Override PartName="/xl/charts/chart8.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19.xml" ContentType="application/vnd.openxmlformats-officedocument.drawingml.chartshapes+xml"/>
  <Override PartName="/xl/charts/chart10.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ml.chartshapes+xml"/>
  <Override PartName="/xl/charts/chart11.xml" ContentType="application/vnd.openxmlformats-officedocument.drawingml.chart+xml"/>
  <Override PartName="/xl/theme/themeOverride8.xml" ContentType="application/vnd.openxmlformats-officedocument.themeOverride+xml"/>
  <Override PartName="/xl/drawings/drawing21.xml" ContentType="application/vnd.openxmlformats-officedocument.drawingml.chartshapes+xml"/>
  <Override PartName="/xl/charts/chart12.xml" ContentType="application/vnd.openxmlformats-officedocument.drawingml.chart+xml"/>
  <Override PartName="/xl/theme/themeOverride9.xml" ContentType="application/vnd.openxmlformats-officedocument.themeOverride+xml"/>
  <Override PartName="/xl/drawings/drawing22.xml" ContentType="application/vnd.openxmlformats-officedocument.drawingml.chartshapes+xml"/>
  <Override PartName="/xl/charts/chart13.xml" ContentType="application/vnd.openxmlformats-officedocument.drawingml.chart+xml"/>
  <Override PartName="/xl/theme/themeOverride10.xml" ContentType="application/vnd.openxmlformats-officedocument.themeOverride+xml"/>
  <Override PartName="/xl/drawings/drawing23.xml" ContentType="application/vnd.openxmlformats-officedocument.drawingml.chartshapes+xml"/>
  <Override PartName="/xl/charts/chart14.xml" ContentType="application/vnd.openxmlformats-officedocument.drawingml.chart+xml"/>
  <Override PartName="/xl/theme/themeOverride11.xml" ContentType="application/vnd.openxmlformats-officedocument.themeOverride+xml"/>
  <Override PartName="/xl/drawings/drawing24.xml" ContentType="application/vnd.openxmlformats-officedocument.drawingml.chartshapes+xml"/>
  <Override PartName="/xl/charts/chart15.xml" ContentType="application/vnd.openxmlformats-officedocument.drawingml.chart+xml"/>
  <Override PartName="/xl/theme/themeOverride12.xml" ContentType="application/vnd.openxmlformats-officedocument.themeOverride+xml"/>
  <Override PartName="/xl/drawings/drawing25.xml" ContentType="application/vnd.openxmlformats-officedocument.drawingml.chartshapes+xml"/>
  <Override PartName="/xl/charts/chart16.xml" ContentType="application/vnd.openxmlformats-officedocument.drawingml.chart+xml"/>
  <Override PartName="/xl/theme/themeOverride13.xml" ContentType="application/vnd.openxmlformats-officedocument.themeOverride+xml"/>
  <Override PartName="/xl/drawings/drawing26.xml" ContentType="application/vnd.openxmlformats-officedocument.drawingml.chartshapes+xml"/>
  <Override PartName="/xl/charts/chart17.xml" ContentType="application/vnd.openxmlformats-officedocument.drawingml.chart+xml"/>
  <Override PartName="/xl/theme/themeOverride14.xml" ContentType="application/vnd.openxmlformats-officedocument.themeOverride+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e.Quennell\Documents\"/>
    </mc:Choice>
  </mc:AlternateContent>
  <bookViews>
    <workbookView xWindow="0" yWindow="0" windowWidth="19200" windowHeight="5052"/>
  </bookViews>
  <sheets>
    <sheet name="Front Page" sheetId="6" r:id="rId1"/>
    <sheet name="Pre-Programme" sheetId="1" r:id="rId2"/>
    <sheet name="Sheet2" sheetId="2" state="hidden" r:id="rId3"/>
    <sheet name="Post-Programme" sheetId="4" r:id="rId4"/>
    <sheet name="Post-Prog 2" sheetId="9" r:id="rId5"/>
    <sheet name="Post-Prog 3" sheetId="10" r:id="rId6"/>
    <sheet name="Post-Prog 4" sheetId="11" r:id="rId7"/>
    <sheet name="Post-Prog 5" sheetId="12" r:id="rId8"/>
    <sheet name="Post-Prog 6" sheetId="13" r:id="rId9"/>
    <sheet name="Analysis Sheet" sheetId="3" state="hidden" r:id="rId10"/>
    <sheet name="Summary" sheetId="8" r:id="rId11"/>
    <sheet name="Results" sheetId="5" r:id="rId12"/>
  </sheets>
  <calcPr calcId="162913"/>
</workbook>
</file>

<file path=xl/calcChain.xml><?xml version="1.0" encoding="utf-8"?>
<calcChain xmlns="http://schemas.openxmlformats.org/spreadsheetml/2006/main">
  <c r="K13" i="3" l="1"/>
  <c r="K14" i="3" s="1"/>
  <c r="L13" i="3"/>
  <c r="L14" i="3" s="1"/>
  <c r="M13" i="3"/>
  <c r="M14" i="3" s="1"/>
  <c r="K15" i="3" l="1"/>
  <c r="M15" i="3"/>
  <c r="L15" i="3"/>
  <c r="T57" i="3"/>
  <c r="T56" i="3"/>
  <c r="T55" i="3"/>
  <c r="T54" i="3"/>
  <c r="T53" i="3"/>
  <c r="T52" i="3"/>
  <c r="T51" i="3"/>
  <c r="S27" i="3"/>
  <c r="S26" i="3"/>
  <c r="S25" i="3"/>
  <c r="S24" i="3"/>
  <c r="S23" i="3"/>
  <c r="S22" i="3"/>
  <c r="S21" i="3"/>
  <c r="T17" i="3"/>
  <c r="T16" i="3"/>
  <c r="T15" i="3"/>
  <c r="T14" i="3"/>
  <c r="T13" i="3"/>
  <c r="T12" i="3"/>
  <c r="T11" i="3"/>
  <c r="O17" i="3"/>
  <c r="O16" i="3"/>
  <c r="O15" i="3"/>
  <c r="O14" i="3"/>
  <c r="O13" i="3"/>
  <c r="O12" i="3"/>
  <c r="O11" i="3"/>
  <c r="O27" i="3"/>
  <c r="O26" i="3"/>
  <c r="O25" i="3"/>
  <c r="O24" i="3"/>
  <c r="O23" i="3"/>
  <c r="O22" i="3"/>
  <c r="O21" i="3"/>
  <c r="O37" i="3"/>
  <c r="O36" i="3"/>
  <c r="O35" i="3"/>
  <c r="O34" i="3"/>
  <c r="O33" i="3"/>
  <c r="O32" i="3"/>
  <c r="O31" i="3"/>
  <c r="O57" i="3"/>
  <c r="O56" i="3"/>
  <c r="O55" i="3"/>
  <c r="O54" i="3"/>
  <c r="O53" i="3"/>
  <c r="O52" i="3"/>
  <c r="O51" i="3"/>
  <c r="O72" i="3"/>
  <c r="O71" i="3"/>
  <c r="O70" i="3"/>
  <c r="O69" i="3"/>
  <c r="O68" i="3"/>
  <c r="O67" i="3"/>
  <c r="O66" i="3"/>
  <c r="O82" i="3"/>
  <c r="O81" i="3"/>
  <c r="O80" i="3"/>
  <c r="O79" i="3"/>
  <c r="O78" i="3"/>
  <c r="O77" i="3"/>
  <c r="O76" i="3"/>
  <c r="V99" i="3"/>
  <c r="U99" i="3"/>
  <c r="T99" i="3"/>
  <c r="S99" i="3"/>
  <c r="R99" i="3"/>
  <c r="Q99" i="3"/>
  <c r="P99" i="3"/>
  <c r="V96" i="3"/>
  <c r="U96" i="3"/>
  <c r="T96" i="3"/>
  <c r="S96" i="3"/>
  <c r="R96" i="3"/>
  <c r="Q96" i="3"/>
  <c r="P96" i="3"/>
  <c r="V92" i="3"/>
  <c r="U92" i="3"/>
  <c r="T92" i="3"/>
  <c r="S92" i="3"/>
  <c r="R92" i="3"/>
  <c r="Q92" i="3"/>
  <c r="P92" i="3"/>
  <c r="U85" i="3"/>
  <c r="T85" i="3"/>
  <c r="S85" i="3"/>
  <c r="R85" i="3"/>
  <c r="Q85" i="3"/>
  <c r="P85" i="3"/>
  <c r="O85" i="3"/>
  <c r="V60" i="3"/>
  <c r="U60" i="3"/>
  <c r="T60" i="3"/>
  <c r="S60" i="3"/>
  <c r="R60" i="3"/>
  <c r="Q60" i="3"/>
  <c r="P60" i="3"/>
  <c r="V45" i="3"/>
  <c r="U45" i="3"/>
  <c r="T45" i="3"/>
  <c r="S45" i="3"/>
  <c r="R45" i="3"/>
  <c r="Q45" i="3"/>
  <c r="P45" i="3"/>
  <c r="V40" i="3"/>
  <c r="U40" i="3"/>
  <c r="T40" i="3"/>
  <c r="S40" i="3"/>
  <c r="R40" i="3"/>
  <c r="Q40" i="3"/>
  <c r="P40" i="3"/>
  <c r="X1" i="3"/>
  <c r="W1" i="3"/>
  <c r="V1" i="3"/>
  <c r="U1" i="3"/>
  <c r="T1" i="3"/>
  <c r="S1" i="3"/>
  <c r="R1" i="3"/>
  <c r="U6" i="3"/>
  <c r="T6" i="3"/>
  <c r="S6" i="3"/>
  <c r="P6" i="3"/>
  <c r="O6" i="3"/>
  <c r="R6" i="3"/>
  <c r="Q6" i="3"/>
  <c r="X18" i="8" l="1"/>
  <c r="U18" i="8"/>
  <c r="R18" i="8"/>
  <c r="O18" i="8"/>
  <c r="L18" i="8"/>
  <c r="I18" i="8"/>
  <c r="F18" i="8"/>
  <c r="T50" i="8"/>
  <c r="R50" i="8"/>
  <c r="P50" i="8"/>
  <c r="N50" i="8"/>
  <c r="L50" i="8"/>
  <c r="J50" i="8"/>
  <c r="H50" i="8"/>
  <c r="T41" i="8"/>
  <c r="R41" i="8"/>
  <c r="P41" i="8"/>
  <c r="N41" i="8"/>
  <c r="L41" i="8"/>
  <c r="J41" i="8"/>
  <c r="H41" i="8"/>
  <c r="T32" i="8"/>
  <c r="R32" i="8"/>
  <c r="P32" i="8"/>
  <c r="N32" i="8"/>
  <c r="L32" i="8"/>
  <c r="J32" i="8"/>
  <c r="H32" i="8"/>
  <c r="T10" i="8"/>
  <c r="R10" i="8"/>
  <c r="P10" i="8"/>
  <c r="J10" i="8"/>
  <c r="N10" i="8"/>
  <c r="L10" i="8"/>
  <c r="H10" i="8"/>
  <c r="E105" i="3" l="1"/>
  <c r="F105" i="3"/>
  <c r="G105" i="3"/>
  <c r="H105" i="3"/>
  <c r="E106" i="3"/>
  <c r="F106" i="3"/>
  <c r="G106" i="3"/>
  <c r="H106" i="3"/>
  <c r="E107" i="3"/>
  <c r="F107" i="3"/>
  <c r="G107" i="3"/>
  <c r="H107" i="3"/>
  <c r="E108" i="3"/>
  <c r="F108" i="3"/>
  <c r="G108" i="3"/>
  <c r="H108" i="3"/>
  <c r="E109" i="3"/>
  <c r="F109" i="3"/>
  <c r="G109" i="3"/>
  <c r="H109" i="3"/>
  <c r="E110" i="3"/>
  <c r="F110" i="3"/>
  <c r="G110" i="3"/>
  <c r="H110" i="3"/>
  <c r="E111" i="3"/>
  <c r="F111" i="3"/>
  <c r="G111" i="3"/>
  <c r="H111" i="3"/>
  <c r="E112" i="3"/>
  <c r="F112" i="3"/>
  <c r="G112" i="3"/>
  <c r="H112" i="3"/>
  <c r="E113" i="3"/>
  <c r="F113" i="3"/>
  <c r="G113" i="3"/>
  <c r="H113" i="3"/>
  <c r="E114" i="3"/>
  <c r="F114" i="3"/>
  <c r="G114" i="3"/>
  <c r="H114" i="3"/>
  <c r="D106" i="3"/>
  <c r="D107" i="3"/>
  <c r="D108" i="3"/>
  <c r="D109" i="3"/>
  <c r="D110" i="3"/>
  <c r="D111" i="3"/>
  <c r="D112" i="3"/>
  <c r="D113" i="3"/>
  <c r="D114" i="3"/>
  <c r="E118" i="3" l="1"/>
  <c r="F118" i="3"/>
  <c r="G118" i="3"/>
  <c r="H118" i="3"/>
  <c r="I118" i="3"/>
  <c r="J118" i="3"/>
  <c r="K118" i="3"/>
  <c r="L118" i="3"/>
  <c r="M118" i="3"/>
  <c r="D118" i="3"/>
  <c r="E101" i="3"/>
  <c r="F101" i="3"/>
  <c r="G101" i="3"/>
  <c r="H101" i="3"/>
  <c r="I101" i="3"/>
  <c r="J101" i="3"/>
  <c r="K101" i="3"/>
  <c r="L101" i="3"/>
  <c r="M101" i="3"/>
  <c r="D101" i="3"/>
  <c r="E84" i="3"/>
  <c r="F84" i="3"/>
  <c r="G84" i="3"/>
  <c r="H84" i="3"/>
  <c r="I84" i="3"/>
  <c r="J84" i="3"/>
  <c r="K84" i="3"/>
  <c r="L84" i="3"/>
  <c r="M84" i="3"/>
  <c r="D84" i="3"/>
  <c r="E67" i="3"/>
  <c r="F67" i="3"/>
  <c r="G67" i="3"/>
  <c r="H67" i="3"/>
  <c r="I67" i="3"/>
  <c r="J67" i="3"/>
  <c r="K67" i="3"/>
  <c r="L67" i="3"/>
  <c r="M67" i="3"/>
  <c r="D67" i="3"/>
  <c r="E50" i="3"/>
  <c r="F50" i="3"/>
  <c r="G50" i="3"/>
  <c r="H50" i="3"/>
  <c r="I50" i="3"/>
  <c r="J50" i="3"/>
  <c r="K50" i="3"/>
  <c r="L50" i="3"/>
  <c r="M50" i="3"/>
  <c r="D50" i="3"/>
  <c r="I105" i="3"/>
  <c r="J105" i="3"/>
  <c r="K105" i="3"/>
  <c r="L105" i="3"/>
  <c r="M105" i="3"/>
  <c r="I106" i="3"/>
  <c r="J106" i="3"/>
  <c r="K106" i="3"/>
  <c r="L106" i="3"/>
  <c r="M106" i="3"/>
  <c r="I107" i="3"/>
  <c r="J107" i="3"/>
  <c r="K107" i="3"/>
  <c r="L107" i="3"/>
  <c r="M107" i="3"/>
  <c r="I108" i="3"/>
  <c r="J108" i="3"/>
  <c r="K108" i="3"/>
  <c r="L108" i="3"/>
  <c r="M108" i="3"/>
  <c r="I109" i="3"/>
  <c r="J109" i="3"/>
  <c r="K109" i="3"/>
  <c r="L109" i="3"/>
  <c r="M109" i="3"/>
  <c r="I110" i="3"/>
  <c r="J110" i="3"/>
  <c r="K110" i="3"/>
  <c r="L110" i="3"/>
  <c r="M110" i="3"/>
  <c r="I111" i="3"/>
  <c r="J111" i="3"/>
  <c r="K111" i="3"/>
  <c r="L111" i="3"/>
  <c r="M111" i="3"/>
  <c r="I112" i="3"/>
  <c r="J112" i="3"/>
  <c r="K112" i="3"/>
  <c r="L112" i="3"/>
  <c r="M112" i="3"/>
  <c r="I113" i="3"/>
  <c r="J113" i="3"/>
  <c r="K113" i="3"/>
  <c r="L113" i="3"/>
  <c r="M113" i="3"/>
  <c r="I114" i="3"/>
  <c r="Y30" i="8" s="1"/>
  <c r="J114" i="3"/>
  <c r="K114" i="3"/>
  <c r="L114" i="3"/>
  <c r="M114" i="3"/>
  <c r="E115" i="3"/>
  <c r="E116" i="3" s="1"/>
  <c r="F115" i="3"/>
  <c r="F116" i="3" s="1"/>
  <c r="G115" i="3"/>
  <c r="G116" i="3" s="1"/>
  <c r="H115" i="3"/>
  <c r="H116" i="3" s="1"/>
  <c r="I115" i="3"/>
  <c r="I116" i="3" s="1"/>
  <c r="J115" i="3"/>
  <c r="J116" i="3" s="1"/>
  <c r="K115" i="3"/>
  <c r="K116" i="3" s="1"/>
  <c r="L115" i="3"/>
  <c r="L116" i="3" s="1"/>
  <c r="M115" i="3"/>
  <c r="M116" i="3" s="1"/>
  <c r="D115" i="3"/>
  <c r="D116" i="3" s="1"/>
  <c r="D105" i="3"/>
  <c r="E88" i="3"/>
  <c r="F88" i="3"/>
  <c r="G88" i="3"/>
  <c r="H88" i="3"/>
  <c r="I88" i="3"/>
  <c r="J88" i="3"/>
  <c r="K88" i="3"/>
  <c r="L88" i="3"/>
  <c r="M88" i="3"/>
  <c r="E89" i="3"/>
  <c r="F89" i="3"/>
  <c r="G89" i="3"/>
  <c r="H89" i="3"/>
  <c r="I89" i="3"/>
  <c r="J89" i="3"/>
  <c r="K89" i="3"/>
  <c r="L89" i="3"/>
  <c r="M89" i="3"/>
  <c r="E90" i="3"/>
  <c r="F90" i="3"/>
  <c r="G90" i="3"/>
  <c r="H90" i="3"/>
  <c r="I90" i="3"/>
  <c r="J90" i="3"/>
  <c r="K90" i="3"/>
  <c r="L90" i="3"/>
  <c r="M90" i="3"/>
  <c r="E91" i="3"/>
  <c r="F91" i="3"/>
  <c r="G91" i="3"/>
  <c r="H91" i="3"/>
  <c r="I91" i="3"/>
  <c r="J91" i="3"/>
  <c r="K91" i="3"/>
  <c r="L91" i="3"/>
  <c r="M91" i="3"/>
  <c r="E92" i="3"/>
  <c r="F92" i="3"/>
  <c r="G92" i="3"/>
  <c r="H92" i="3"/>
  <c r="I92" i="3"/>
  <c r="J92" i="3"/>
  <c r="K92" i="3"/>
  <c r="L92" i="3"/>
  <c r="M92" i="3"/>
  <c r="E93" i="3"/>
  <c r="F93" i="3"/>
  <c r="G93" i="3"/>
  <c r="H93" i="3"/>
  <c r="I93" i="3"/>
  <c r="J93" i="3"/>
  <c r="K93" i="3"/>
  <c r="L93" i="3"/>
  <c r="M93" i="3"/>
  <c r="E94" i="3"/>
  <c r="F94" i="3"/>
  <c r="G94" i="3"/>
  <c r="H94" i="3"/>
  <c r="I94" i="3"/>
  <c r="J94" i="3"/>
  <c r="K94" i="3"/>
  <c r="L94" i="3"/>
  <c r="M94" i="3"/>
  <c r="E95" i="3"/>
  <c r="F95" i="3"/>
  <c r="G95" i="3"/>
  <c r="H95" i="3"/>
  <c r="I95" i="3"/>
  <c r="J95" i="3"/>
  <c r="K95" i="3"/>
  <c r="L95" i="3"/>
  <c r="M95" i="3"/>
  <c r="E96" i="3"/>
  <c r="F96" i="3"/>
  <c r="G96" i="3"/>
  <c r="H96" i="3"/>
  <c r="I96" i="3"/>
  <c r="J96" i="3"/>
  <c r="K96" i="3"/>
  <c r="L96" i="3"/>
  <c r="M96" i="3"/>
  <c r="E97" i="3"/>
  <c r="F97" i="3"/>
  <c r="G97" i="3"/>
  <c r="H97" i="3"/>
  <c r="I97" i="3"/>
  <c r="J97" i="3"/>
  <c r="K97" i="3"/>
  <c r="L97" i="3"/>
  <c r="M97" i="3"/>
  <c r="E98" i="3"/>
  <c r="E99" i="3" s="1"/>
  <c r="F98" i="3"/>
  <c r="F99" i="3" s="1"/>
  <c r="G98" i="3"/>
  <c r="G99" i="3" s="1"/>
  <c r="H98" i="3"/>
  <c r="H99" i="3" s="1"/>
  <c r="I98" i="3"/>
  <c r="I99" i="3" s="1"/>
  <c r="J98" i="3"/>
  <c r="J99" i="3" s="1"/>
  <c r="K98" i="3"/>
  <c r="K99" i="3" s="1"/>
  <c r="L98" i="3"/>
  <c r="L99" i="3" s="1"/>
  <c r="M98" i="3"/>
  <c r="M99" i="3" s="1"/>
  <c r="D89" i="3"/>
  <c r="D90" i="3"/>
  <c r="D91" i="3"/>
  <c r="D92" i="3"/>
  <c r="D93" i="3"/>
  <c r="D94" i="3"/>
  <c r="D95" i="3"/>
  <c r="D96" i="3"/>
  <c r="D97" i="3"/>
  <c r="D98" i="3"/>
  <c r="D99" i="3" s="1"/>
  <c r="D88" i="3"/>
  <c r="E71" i="3"/>
  <c r="F71" i="3"/>
  <c r="G71" i="3"/>
  <c r="H71" i="3"/>
  <c r="I71" i="3"/>
  <c r="J71" i="3"/>
  <c r="K71" i="3"/>
  <c r="L71" i="3"/>
  <c r="M71" i="3"/>
  <c r="E72" i="3"/>
  <c r="F72" i="3"/>
  <c r="G72" i="3"/>
  <c r="H72" i="3"/>
  <c r="I72" i="3"/>
  <c r="J72" i="3"/>
  <c r="K72" i="3"/>
  <c r="L72" i="3"/>
  <c r="M72" i="3"/>
  <c r="E73" i="3"/>
  <c r="F73" i="3"/>
  <c r="G73" i="3"/>
  <c r="H73" i="3"/>
  <c r="I73" i="3"/>
  <c r="J73" i="3"/>
  <c r="K73" i="3"/>
  <c r="L73" i="3"/>
  <c r="M73" i="3"/>
  <c r="E74" i="3"/>
  <c r="F74" i="3"/>
  <c r="G74" i="3"/>
  <c r="H74" i="3"/>
  <c r="I74" i="3"/>
  <c r="J74" i="3"/>
  <c r="K74" i="3"/>
  <c r="L74" i="3"/>
  <c r="M74" i="3"/>
  <c r="E75" i="3"/>
  <c r="F75" i="3"/>
  <c r="G75" i="3"/>
  <c r="H75" i="3"/>
  <c r="I75" i="3"/>
  <c r="J75" i="3"/>
  <c r="K75" i="3"/>
  <c r="L75" i="3"/>
  <c r="M75" i="3"/>
  <c r="E76" i="3"/>
  <c r="F76" i="3"/>
  <c r="G76" i="3"/>
  <c r="H76" i="3"/>
  <c r="I76" i="3"/>
  <c r="J76" i="3"/>
  <c r="K76" i="3"/>
  <c r="L76" i="3"/>
  <c r="M76" i="3"/>
  <c r="E77" i="3"/>
  <c r="F77" i="3"/>
  <c r="G77" i="3"/>
  <c r="H77" i="3"/>
  <c r="I77" i="3"/>
  <c r="J77" i="3"/>
  <c r="K77" i="3"/>
  <c r="L77" i="3"/>
  <c r="M77" i="3"/>
  <c r="E78" i="3"/>
  <c r="F78" i="3"/>
  <c r="G78" i="3"/>
  <c r="H78" i="3"/>
  <c r="I78" i="3"/>
  <c r="J78" i="3"/>
  <c r="K78" i="3"/>
  <c r="L78" i="3"/>
  <c r="M78" i="3"/>
  <c r="E79" i="3"/>
  <c r="F79" i="3"/>
  <c r="G79" i="3"/>
  <c r="H79" i="3"/>
  <c r="I79" i="3"/>
  <c r="J79" i="3"/>
  <c r="K79" i="3"/>
  <c r="L79" i="3"/>
  <c r="M79" i="3"/>
  <c r="E80" i="3"/>
  <c r="F80" i="3"/>
  <c r="G80" i="3"/>
  <c r="H80" i="3"/>
  <c r="I80" i="3"/>
  <c r="J80" i="3"/>
  <c r="K80" i="3"/>
  <c r="L80" i="3"/>
  <c r="M80" i="3"/>
  <c r="E81" i="3"/>
  <c r="E82" i="3" s="1"/>
  <c r="F81" i="3"/>
  <c r="F82" i="3" s="1"/>
  <c r="G81" i="3"/>
  <c r="G82" i="3" s="1"/>
  <c r="H81" i="3"/>
  <c r="H82" i="3" s="1"/>
  <c r="I81" i="3"/>
  <c r="I82" i="3" s="1"/>
  <c r="J81" i="3"/>
  <c r="J82" i="3" s="1"/>
  <c r="K81" i="3"/>
  <c r="K82" i="3" s="1"/>
  <c r="L81" i="3"/>
  <c r="L82" i="3" s="1"/>
  <c r="M81" i="3"/>
  <c r="M82" i="3" s="1"/>
  <c r="D72" i="3"/>
  <c r="D73" i="3"/>
  <c r="D74" i="3"/>
  <c r="D75" i="3"/>
  <c r="D76" i="3"/>
  <c r="D77" i="3"/>
  <c r="D78" i="3"/>
  <c r="D79" i="3"/>
  <c r="D80" i="3"/>
  <c r="D81" i="3"/>
  <c r="E54" i="3"/>
  <c r="F54" i="3"/>
  <c r="G54" i="3"/>
  <c r="H54" i="3"/>
  <c r="I54" i="3"/>
  <c r="J54" i="3"/>
  <c r="K54" i="3"/>
  <c r="L54" i="3"/>
  <c r="M54" i="3"/>
  <c r="E55" i="3"/>
  <c r="F55" i="3"/>
  <c r="G55" i="3"/>
  <c r="H55" i="3"/>
  <c r="I55" i="3"/>
  <c r="J55" i="3"/>
  <c r="K55" i="3"/>
  <c r="L55" i="3"/>
  <c r="M55" i="3"/>
  <c r="E56" i="3"/>
  <c r="F56" i="3"/>
  <c r="G56" i="3"/>
  <c r="H56" i="3"/>
  <c r="I56" i="3"/>
  <c r="J56" i="3"/>
  <c r="K56" i="3"/>
  <c r="L56" i="3"/>
  <c r="M56" i="3"/>
  <c r="E57" i="3"/>
  <c r="F57" i="3"/>
  <c r="G57" i="3"/>
  <c r="H57" i="3"/>
  <c r="I57" i="3"/>
  <c r="J57" i="3"/>
  <c r="K57" i="3"/>
  <c r="L57" i="3"/>
  <c r="M57" i="3"/>
  <c r="E58" i="3"/>
  <c r="F58" i="3"/>
  <c r="G58" i="3"/>
  <c r="H58" i="3"/>
  <c r="I58" i="3"/>
  <c r="J58" i="3"/>
  <c r="K58" i="3"/>
  <c r="L58" i="3"/>
  <c r="M58" i="3"/>
  <c r="E59" i="3"/>
  <c r="F59" i="3"/>
  <c r="G59" i="3"/>
  <c r="H59" i="3"/>
  <c r="I59" i="3"/>
  <c r="J59" i="3"/>
  <c r="K59" i="3"/>
  <c r="L59" i="3"/>
  <c r="M59" i="3"/>
  <c r="E60" i="3"/>
  <c r="F60" i="3"/>
  <c r="G60" i="3"/>
  <c r="H60" i="3"/>
  <c r="I60" i="3"/>
  <c r="J60" i="3"/>
  <c r="K60" i="3"/>
  <c r="L60" i="3"/>
  <c r="M60" i="3"/>
  <c r="E61" i="3"/>
  <c r="F61" i="3"/>
  <c r="G61" i="3"/>
  <c r="H61" i="3"/>
  <c r="I61" i="3"/>
  <c r="J61" i="3"/>
  <c r="K61" i="3"/>
  <c r="L61" i="3"/>
  <c r="M61" i="3"/>
  <c r="E62" i="3"/>
  <c r="F62" i="3"/>
  <c r="G62" i="3"/>
  <c r="H62" i="3"/>
  <c r="I62" i="3"/>
  <c r="J62" i="3"/>
  <c r="K62" i="3"/>
  <c r="L62" i="3"/>
  <c r="M62" i="3"/>
  <c r="E63" i="3"/>
  <c r="F63" i="3"/>
  <c r="G63" i="3"/>
  <c r="H63" i="3"/>
  <c r="I63" i="3"/>
  <c r="J63" i="3"/>
  <c r="K63" i="3"/>
  <c r="L63" i="3"/>
  <c r="M63" i="3"/>
  <c r="E64" i="3"/>
  <c r="E65" i="3" s="1"/>
  <c r="F64" i="3"/>
  <c r="F65" i="3" s="1"/>
  <c r="G64" i="3"/>
  <c r="G65" i="3" s="1"/>
  <c r="H64" i="3"/>
  <c r="H65" i="3" s="1"/>
  <c r="I64" i="3"/>
  <c r="I65" i="3" s="1"/>
  <c r="J64" i="3"/>
  <c r="J65" i="3" s="1"/>
  <c r="K64" i="3"/>
  <c r="K65" i="3" s="1"/>
  <c r="L64" i="3"/>
  <c r="L65" i="3" s="1"/>
  <c r="M64" i="3"/>
  <c r="M65" i="3" s="1"/>
  <c r="D55" i="3"/>
  <c r="D56" i="3"/>
  <c r="D57" i="3"/>
  <c r="D58" i="3"/>
  <c r="D59" i="3"/>
  <c r="D60" i="3"/>
  <c r="D61" i="3"/>
  <c r="D62" i="3"/>
  <c r="D63" i="3"/>
  <c r="D64" i="3"/>
  <c r="D65" i="3" s="1"/>
  <c r="D54" i="3"/>
  <c r="D71" i="3"/>
  <c r="E37" i="3"/>
  <c r="F37" i="3"/>
  <c r="G37" i="3"/>
  <c r="H37" i="3"/>
  <c r="I37" i="3"/>
  <c r="J37" i="3"/>
  <c r="K37" i="3"/>
  <c r="L37" i="3"/>
  <c r="M37" i="3"/>
  <c r="E38" i="3"/>
  <c r="F38" i="3"/>
  <c r="G38" i="3"/>
  <c r="H38" i="3"/>
  <c r="I38" i="3"/>
  <c r="J38" i="3"/>
  <c r="K38" i="3"/>
  <c r="L38" i="3"/>
  <c r="M38" i="3"/>
  <c r="E39" i="3"/>
  <c r="F39" i="3"/>
  <c r="G39" i="3"/>
  <c r="H39" i="3"/>
  <c r="I39" i="3"/>
  <c r="J39" i="3"/>
  <c r="K39" i="3"/>
  <c r="L39" i="3"/>
  <c r="M39" i="3"/>
  <c r="E40" i="3"/>
  <c r="F40" i="3"/>
  <c r="G40" i="3"/>
  <c r="H40" i="3"/>
  <c r="I40" i="3"/>
  <c r="J40" i="3"/>
  <c r="K40" i="3"/>
  <c r="L40" i="3"/>
  <c r="M40" i="3"/>
  <c r="E41" i="3"/>
  <c r="F41" i="3"/>
  <c r="G41" i="3"/>
  <c r="H41" i="3"/>
  <c r="I41" i="3"/>
  <c r="J41" i="3"/>
  <c r="K41" i="3"/>
  <c r="L41" i="3"/>
  <c r="M41" i="3"/>
  <c r="E42" i="3"/>
  <c r="F42" i="3"/>
  <c r="G42" i="3"/>
  <c r="H42" i="3"/>
  <c r="I42" i="3"/>
  <c r="J42" i="3"/>
  <c r="K42" i="3"/>
  <c r="L42" i="3"/>
  <c r="M42" i="3"/>
  <c r="E43" i="3"/>
  <c r="F43" i="3"/>
  <c r="G43" i="3"/>
  <c r="H43" i="3"/>
  <c r="I43" i="3"/>
  <c r="J43" i="3"/>
  <c r="K43" i="3"/>
  <c r="L43" i="3"/>
  <c r="M43" i="3"/>
  <c r="E44" i="3"/>
  <c r="F44" i="3"/>
  <c r="G44" i="3"/>
  <c r="H44" i="3"/>
  <c r="I44" i="3"/>
  <c r="J44" i="3"/>
  <c r="K44" i="3"/>
  <c r="L44" i="3"/>
  <c r="M44" i="3"/>
  <c r="E45" i="3"/>
  <c r="F45" i="3"/>
  <c r="G45" i="3"/>
  <c r="H45" i="3"/>
  <c r="I45" i="3"/>
  <c r="J45" i="3"/>
  <c r="K45" i="3"/>
  <c r="L45" i="3"/>
  <c r="M45" i="3"/>
  <c r="E46" i="3"/>
  <c r="F46" i="3"/>
  <c r="G46" i="3"/>
  <c r="H46" i="3"/>
  <c r="I46" i="3"/>
  <c r="J46" i="3"/>
  <c r="K46" i="3"/>
  <c r="L46" i="3"/>
  <c r="M46" i="3"/>
  <c r="E47" i="3"/>
  <c r="E48" i="3" s="1"/>
  <c r="F47" i="3"/>
  <c r="F48" i="3" s="1"/>
  <c r="G47" i="3"/>
  <c r="G48" i="3" s="1"/>
  <c r="H47" i="3"/>
  <c r="H48" i="3" s="1"/>
  <c r="I47" i="3"/>
  <c r="I48" i="3" s="1"/>
  <c r="J47" i="3"/>
  <c r="J48" i="3" s="1"/>
  <c r="K47" i="3"/>
  <c r="K48" i="3" s="1"/>
  <c r="L47" i="3"/>
  <c r="L48" i="3" s="1"/>
  <c r="M47" i="3"/>
  <c r="M48" i="3" s="1"/>
  <c r="D38" i="3"/>
  <c r="D39" i="3"/>
  <c r="D40" i="3"/>
  <c r="D41" i="3"/>
  <c r="D42" i="3"/>
  <c r="D43" i="3"/>
  <c r="D44" i="3"/>
  <c r="D45" i="3"/>
  <c r="D46" i="3"/>
  <c r="D47" i="3"/>
  <c r="D48" i="3" s="1"/>
  <c r="D37" i="3"/>
  <c r="D82" i="3" l="1"/>
  <c r="D83" i="3" s="1"/>
  <c r="Y26" i="8"/>
  <c r="X22" i="8"/>
  <c r="Y29" i="8"/>
  <c r="Y25" i="8"/>
  <c r="X28" i="8"/>
  <c r="X24" i="8"/>
  <c r="V102" i="3"/>
  <c r="Y27" i="8"/>
  <c r="X23" i="8"/>
  <c r="X26" i="8"/>
  <c r="Y23" i="8"/>
  <c r="X29" i="8"/>
  <c r="Y28" i="8"/>
  <c r="U102" i="3"/>
  <c r="Y22" i="8"/>
  <c r="X30" i="8"/>
  <c r="Z30" i="8" s="1"/>
  <c r="Y24" i="8"/>
  <c r="X27" i="8"/>
  <c r="X25" i="8"/>
  <c r="Z28" i="8"/>
  <c r="Y21" i="8"/>
  <c r="X21" i="8"/>
  <c r="U29" i="8"/>
  <c r="V29" i="8"/>
  <c r="U25" i="8"/>
  <c r="V25" i="8"/>
  <c r="U30" i="8"/>
  <c r="V30" i="8"/>
  <c r="U26" i="8"/>
  <c r="V26" i="8"/>
  <c r="U22" i="8"/>
  <c r="V22" i="8"/>
  <c r="U21" i="8"/>
  <c r="V21" i="8"/>
  <c r="U28" i="8"/>
  <c r="V28" i="8"/>
  <c r="U24" i="8"/>
  <c r="V24" i="8"/>
  <c r="U27" i="8"/>
  <c r="V27" i="8"/>
  <c r="U101" i="3"/>
  <c r="R56" i="8" s="1"/>
  <c r="U23" i="8"/>
  <c r="V23" i="8"/>
  <c r="S24" i="8"/>
  <c r="R24" i="8"/>
  <c r="S27" i="8"/>
  <c r="R27" i="8"/>
  <c r="R23" i="8"/>
  <c r="S23" i="8"/>
  <c r="R21" i="8"/>
  <c r="S21" i="8"/>
  <c r="R30" i="8"/>
  <c r="S30" i="8"/>
  <c r="R26" i="8"/>
  <c r="S26" i="8"/>
  <c r="R22" i="8"/>
  <c r="S22" i="8"/>
  <c r="T102" i="3"/>
  <c r="S28" i="8"/>
  <c r="R28" i="8"/>
  <c r="R29" i="8"/>
  <c r="S29" i="8"/>
  <c r="U55" i="3"/>
  <c r="R25" i="8"/>
  <c r="S25" i="8"/>
  <c r="O21" i="8"/>
  <c r="P21" i="8"/>
  <c r="P28" i="8"/>
  <c r="O28" i="8"/>
  <c r="O24" i="8"/>
  <c r="P24" i="8"/>
  <c r="P27" i="8"/>
  <c r="O27" i="8"/>
  <c r="P23" i="8"/>
  <c r="O23" i="8"/>
  <c r="O30" i="8"/>
  <c r="P30" i="8"/>
  <c r="O26" i="8"/>
  <c r="P26" i="8"/>
  <c r="O22" i="8"/>
  <c r="P22" i="8"/>
  <c r="O29" i="8"/>
  <c r="P29" i="8"/>
  <c r="V54" i="3"/>
  <c r="U54" i="3"/>
  <c r="P25" i="8"/>
  <c r="O25" i="8"/>
  <c r="M27" i="8"/>
  <c r="L27" i="8"/>
  <c r="L23" i="8"/>
  <c r="M23" i="8"/>
  <c r="L28" i="8"/>
  <c r="M28" i="8"/>
  <c r="L24" i="8"/>
  <c r="M24" i="8"/>
  <c r="M30" i="8"/>
  <c r="L30" i="8"/>
  <c r="M22" i="8"/>
  <c r="L22" i="8"/>
  <c r="R102" i="3"/>
  <c r="L21" i="8"/>
  <c r="M21" i="8"/>
  <c r="M26" i="8"/>
  <c r="L26" i="8"/>
  <c r="L29" i="8"/>
  <c r="M29" i="8"/>
  <c r="L25" i="8"/>
  <c r="M25" i="8"/>
  <c r="S102" i="3"/>
  <c r="R101" i="3"/>
  <c r="T101" i="3"/>
  <c r="S101" i="3"/>
  <c r="V101" i="3"/>
  <c r="N55" i="8"/>
  <c r="T55" i="8"/>
  <c r="R55" i="8"/>
  <c r="P55" i="8"/>
  <c r="L55" i="8"/>
  <c r="T54" i="8"/>
  <c r="U54" i="8" s="1"/>
  <c r="R54" i="8"/>
  <c r="P54" i="8"/>
  <c r="N54" i="8"/>
  <c r="L54" i="8"/>
  <c r="T16" i="8"/>
  <c r="R16" i="8"/>
  <c r="P16" i="8"/>
  <c r="N16" i="8"/>
  <c r="L16" i="8"/>
  <c r="J16" i="8"/>
  <c r="T14" i="8"/>
  <c r="R14" i="8"/>
  <c r="P14" i="8"/>
  <c r="N14" i="8"/>
  <c r="L14" i="8"/>
  <c r="T13" i="8"/>
  <c r="R13" i="8"/>
  <c r="P13" i="8"/>
  <c r="N13" i="8"/>
  <c r="L13" i="8"/>
  <c r="T12" i="8"/>
  <c r="R12" i="8"/>
  <c r="P12" i="8"/>
  <c r="N12" i="8"/>
  <c r="L12" i="8"/>
  <c r="U100" i="3" l="1"/>
  <c r="S56" i="8" s="1"/>
  <c r="Z24" i="8"/>
  <c r="Z29" i="8"/>
  <c r="Z22" i="8"/>
  <c r="Z23" i="8"/>
  <c r="N22" i="8"/>
  <c r="T27" i="8"/>
  <c r="Z26" i="8"/>
  <c r="Z25" i="8"/>
  <c r="Z27" i="8"/>
  <c r="Z21" i="8"/>
  <c r="W27" i="8"/>
  <c r="W22" i="8"/>
  <c r="W29" i="8"/>
  <c r="Q29" i="8"/>
  <c r="Q26" i="8"/>
  <c r="Q24" i="8"/>
  <c r="Q21" i="8"/>
  <c r="N25" i="8"/>
  <c r="W28" i="8"/>
  <c r="W30" i="8"/>
  <c r="N30" i="8"/>
  <c r="N27" i="8"/>
  <c r="Q27" i="8"/>
  <c r="Q28" i="8"/>
  <c r="T24" i="8"/>
  <c r="W23" i="8"/>
  <c r="W24" i="8"/>
  <c r="W21" i="8"/>
  <c r="W26" i="8"/>
  <c r="W25" i="8"/>
  <c r="T21" i="8"/>
  <c r="T29" i="8"/>
  <c r="T26" i="8"/>
  <c r="T25" i="8"/>
  <c r="T28" i="8"/>
  <c r="T22" i="8"/>
  <c r="T30" i="8"/>
  <c r="T23" i="8"/>
  <c r="Q30" i="8"/>
  <c r="Q25" i="8"/>
  <c r="Q23" i="8"/>
  <c r="Q22" i="8"/>
  <c r="N23" i="8"/>
  <c r="N29" i="8"/>
  <c r="N21" i="8"/>
  <c r="N24" i="8"/>
  <c r="N26" i="8"/>
  <c r="N28" i="8"/>
  <c r="R100" i="3"/>
  <c r="M56" i="8" s="1"/>
  <c r="L56" i="8"/>
  <c r="V100" i="3"/>
  <c r="U56" i="8" s="1"/>
  <c r="T56" i="8"/>
  <c r="S100" i="3"/>
  <c r="O56" i="8" s="1"/>
  <c r="N56" i="8"/>
  <c r="T100" i="3"/>
  <c r="Q56" i="8" s="1"/>
  <c r="P56" i="8"/>
  <c r="M54" i="8"/>
  <c r="Q54" i="8"/>
  <c r="S54" i="8"/>
  <c r="U55" i="8"/>
  <c r="S55" i="8"/>
  <c r="Q55" i="8"/>
  <c r="O55" i="8"/>
  <c r="M55" i="8"/>
  <c r="O54" i="8"/>
  <c r="T39" i="8"/>
  <c r="T38" i="8"/>
  <c r="T37" i="8"/>
  <c r="T36" i="8"/>
  <c r="T35" i="8"/>
  <c r="R39" i="8"/>
  <c r="R38" i="8"/>
  <c r="R37" i="8"/>
  <c r="R36" i="8"/>
  <c r="R35" i="8"/>
  <c r="P39" i="8"/>
  <c r="P38" i="8"/>
  <c r="P37" i="8"/>
  <c r="P36" i="8"/>
  <c r="P35" i="8"/>
  <c r="N39" i="8"/>
  <c r="N38" i="8"/>
  <c r="N37" i="8"/>
  <c r="N36" i="8"/>
  <c r="N35" i="8"/>
  <c r="L39" i="8"/>
  <c r="L38" i="8"/>
  <c r="L37" i="8"/>
  <c r="L36" i="8"/>
  <c r="L35" i="8"/>
  <c r="U35" i="8" l="1"/>
  <c r="U37" i="8"/>
  <c r="S38" i="8"/>
  <c r="M37" i="8"/>
  <c r="U38" i="8"/>
  <c r="U39" i="8"/>
  <c r="U36" i="8"/>
  <c r="S35" i="8"/>
  <c r="S39" i="8"/>
  <c r="S36" i="8"/>
  <c r="S37" i="8"/>
  <c r="Q37" i="8"/>
  <c r="Q35" i="8"/>
  <c r="Q38" i="8"/>
  <c r="Q39" i="8"/>
  <c r="Q36" i="8"/>
  <c r="O36" i="8"/>
  <c r="O37" i="8"/>
  <c r="O38" i="8"/>
  <c r="O35" i="8"/>
  <c r="O39" i="8"/>
  <c r="M38" i="8"/>
  <c r="M39" i="8"/>
  <c r="M35" i="8"/>
  <c r="M36" i="8"/>
  <c r="X3" i="3"/>
  <c r="W3" i="3"/>
  <c r="V3" i="3"/>
  <c r="U3" i="3"/>
  <c r="T3" i="3"/>
  <c r="Q7" i="3" s="1"/>
  <c r="X2" i="3"/>
  <c r="W2" i="3"/>
  <c r="V2" i="3"/>
  <c r="U2" i="3"/>
  <c r="T2" i="3"/>
  <c r="V97" i="3"/>
  <c r="U97" i="3"/>
  <c r="T97" i="3"/>
  <c r="S97" i="3"/>
  <c r="R97" i="3"/>
  <c r="Q97" i="3"/>
  <c r="T72" i="3"/>
  <c r="S72" i="3"/>
  <c r="R72" i="3"/>
  <c r="Q72" i="3"/>
  <c r="P72" i="3"/>
  <c r="T71" i="3"/>
  <c r="S71" i="3"/>
  <c r="R71" i="3"/>
  <c r="Q71" i="3"/>
  <c r="P71" i="3"/>
  <c r="T70" i="3"/>
  <c r="S70" i="3"/>
  <c r="R70" i="3"/>
  <c r="Q70" i="3"/>
  <c r="P70" i="3"/>
  <c r="T69" i="3"/>
  <c r="S69" i="3"/>
  <c r="R69" i="3"/>
  <c r="Q69" i="3"/>
  <c r="P69" i="3"/>
  <c r="T68" i="3"/>
  <c r="S68" i="3"/>
  <c r="R68" i="3"/>
  <c r="Q68" i="3"/>
  <c r="P68" i="3"/>
  <c r="V94" i="3"/>
  <c r="V93" i="3"/>
  <c r="U94" i="3"/>
  <c r="U93" i="3"/>
  <c r="T94" i="3"/>
  <c r="T93" i="3"/>
  <c r="S94" i="3"/>
  <c r="S93" i="3"/>
  <c r="R94" i="3"/>
  <c r="R93" i="3"/>
  <c r="V62" i="3"/>
  <c r="V61" i="3"/>
  <c r="U62" i="3"/>
  <c r="U61" i="3"/>
  <c r="T62" i="3"/>
  <c r="T61" i="3"/>
  <c r="S62" i="3"/>
  <c r="S61" i="3"/>
  <c r="R62" i="3"/>
  <c r="R61" i="3"/>
  <c r="V130" i="3"/>
  <c r="V129" i="3"/>
  <c r="U132" i="3"/>
  <c r="U131" i="3"/>
  <c r="T132" i="3"/>
  <c r="T131" i="3"/>
  <c r="S132" i="3"/>
  <c r="S131" i="3"/>
  <c r="R132" i="3"/>
  <c r="R131" i="3"/>
  <c r="T23" i="3"/>
  <c r="T24" i="3"/>
  <c r="T25" i="3"/>
  <c r="T26" i="3"/>
  <c r="T27" i="3"/>
  <c r="V47" i="3"/>
  <c r="V46" i="3"/>
  <c r="U47" i="3"/>
  <c r="U46" i="3"/>
  <c r="T47" i="3"/>
  <c r="T46" i="3"/>
  <c r="S47" i="3"/>
  <c r="S46" i="3"/>
  <c r="R47" i="3"/>
  <c r="R46" i="3"/>
  <c r="V42" i="3"/>
  <c r="V41" i="3"/>
  <c r="U42" i="3"/>
  <c r="U41" i="3"/>
  <c r="T42" i="3"/>
  <c r="T41" i="3"/>
  <c r="S42" i="3"/>
  <c r="S41" i="3"/>
  <c r="R42" i="3"/>
  <c r="R41" i="3"/>
  <c r="Q37" i="3"/>
  <c r="P37" i="3"/>
  <c r="Q36" i="3"/>
  <c r="P36" i="3"/>
  <c r="Q35" i="3"/>
  <c r="P35" i="3"/>
  <c r="Q34" i="3"/>
  <c r="P34" i="3"/>
  <c r="Q33" i="3"/>
  <c r="P33" i="3"/>
  <c r="U27" i="3"/>
  <c r="U26" i="3"/>
  <c r="U25" i="3"/>
  <c r="U24" i="3"/>
  <c r="U23" i="3"/>
  <c r="Q57" i="3"/>
  <c r="P57" i="3"/>
  <c r="Q56" i="3"/>
  <c r="P56" i="3"/>
  <c r="Q55" i="3"/>
  <c r="P55" i="3"/>
  <c r="Q54" i="3"/>
  <c r="P54" i="3"/>
  <c r="Q53" i="3"/>
  <c r="P53" i="3"/>
  <c r="V57" i="3"/>
  <c r="U57" i="3"/>
  <c r="V56" i="3"/>
  <c r="U56" i="3"/>
  <c r="V53" i="3"/>
  <c r="U53" i="3"/>
  <c r="Q27" i="3"/>
  <c r="P27" i="3"/>
  <c r="Q26" i="3"/>
  <c r="P26" i="3"/>
  <c r="Q25" i="3"/>
  <c r="P25" i="3"/>
  <c r="Q24" i="3"/>
  <c r="P24" i="3"/>
  <c r="Q23" i="3"/>
  <c r="P23" i="3"/>
  <c r="V17" i="3"/>
  <c r="U17" i="3"/>
  <c r="V16" i="3"/>
  <c r="U16" i="3"/>
  <c r="V15" i="3"/>
  <c r="U15" i="3"/>
  <c r="V14" i="3"/>
  <c r="U14" i="3"/>
  <c r="V13" i="3"/>
  <c r="U13" i="3"/>
  <c r="Q17" i="3"/>
  <c r="P17" i="3"/>
  <c r="Q16" i="3"/>
  <c r="P16" i="3"/>
  <c r="Q15" i="3"/>
  <c r="P15" i="3"/>
  <c r="Q14" i="3"/>
  <c r="P14" i="3"/>
  <c r="S7" i="3" l="1"/>
  <c r="R7" i="3"/>
  <c r="T7" i="3"/>
  <c r="U7" i="3"/>
  <c r="Q13" i="3"/>
  <c r="P13" i="3"/>
  <c r="F49" i="3" l="1"/>
  <c r="E10" i="13"/>
  <c r="E9" i="13"/>
  <c r="T15" i="8"/>
  <c r="R15" i="8"/>
  <c r="P15" i="8"/>
  <c r="N15" i="8"/>
  <c r="L15" i="8"/>
  <c r="E10" i="12"/>
  <c r="E9" i="12"/>
  <c r="E10" i="11"/>
  <c r="E9" i="11"/>
  <c r="E10" i="10"/>
  <c r="E9" i="10"/>
  <c r="E10" i="9"/>
  <c r="E9" i="9"/>
  <c r="D117" i="3" l="1"/>
  <c r="L48" i="8"/>
  <c r="L44" i="8"/>
  <c r="L46" i="8"/>
  <c r="L47" i="8"/>
  <c r="L45" i="8"/>
  <c r="G66" i="3"/>
  <c r="G83" i="3"/>
  <c r="F83" i="3"/>
  <c r="F100" i="3"/>
  <c r="J66" i="3"/>
  <c r="J117" i="3"/>
  <c r="F117" i="3"/>
  <c r="F66" i="3"/>
  <c r="J83" i="3"/>
  <c r="J100" i="3"/>
  <c r="K66" i="3"/>
  <c r="K83" i="3"/>
  <c r="K117" i="3"/>
  <c r="G117" i="3"/>
  <c r="J49" i="3"/>
  <c r="G49" i="3"/>
  <c r="K49" i="3"/>
  <c r="E117" i="3"/>
  <c r="I117" i="3"/>
  <c r="M117" i="3"/>
  <c r="H117" i="3"/>
  <c r="L117" i="3"/>
  <c r="L100" i="3"/>
  <c r="G100" i="3"/>
  <c r="K100" i="3"/>
  <c r="E100" i="3"/>
  <c r="I100" i="3"/>
  <c r="M100" i="3"/>
  <c r="D100" i="3"/>
  <c r="H100" i="3"/>
  <c r="L83" i="3"/>
  <c r="H83" i="3"/>
  <c r="E83" i="3"/>
  <c r="I83" i="3"/>
  <c r="M83" i="3"/>
  <c r="H66" i="3"/>
  <c r="E66" i="3"/>
  <c r="M66" i="3"/>
  <c r="L66" i="3"/>
  <c r="I66" i="3"/>
  <c r="D49" i="3"/>
  <c r="L49" i="3"/>
  <c r="H49" i="3"/>
  <c r="E49" i="3"/>
  <c r="I49" i="3"/>
  <c r="M49" i="3"/>
  <c r="M47" i="8" l="1"/>
  <c r="S78" i="3" s="1"/>
  <c r="T44" i="8"/>
  <c r="T46" i="8"/>
  <c r="T48" i="8"/>
  <c r="T47" i="8"/>
  <c r="T45" i="8"/>
  <c r="T53" i="8"/>
  <c r="R45" i="8"/>
  <c r="R47" i="8"/>
  <c r="R44" i="8"/>
  <c r="R46" i="8"/>
  <c r="R48" i="8"/>
  <c r="R53" i="8"/>
  <c r="P46" i="8"/>
  <c r="P47" i="8"/>
  <c r="P44" i="8"/>
  <c r="P45" i="8"/>
  <c r="P48" i="8"/>
  <c r="P53" i="8"/>
  <c r="D66" i="3"/>
  <c r="N48" i="8"/>
  <c r="N44" i="8"/>
  <c r="N46" i="8"/>
  <c r="N45" i="8"/>
  <c r="N47" i="8"/>
  <c r="M46" i="8"/>
  <c r="R78" i="3" s="1"/>
  <c r="M44" i="8"/>
  <c r="P78" i="3" s="1"/>
  <c r="L53" i="8"/>
  <c r="M53" i="8" s="1"/>
  <c r="Q86" i="3" s="1"/>
  <c r="M45" i="8"/>
  <c r="Q78" i="3" s="1"/>
  <c r="M48" i="8"/>
  <c r="T78" i="3" s="1"/>
  <c r="E10" i="5"/>
  <c r="E9" i="5"/>
  <c r="I7" i="8"/>
  <c r="I6" i="8"/>
  <c r="E9" i="4"/>
  <c r="U45" i="8" l="1"/>
  <c r="Q82" i="3" s="1"/>
  <c r="U47" i="8"/>
  <c r="S82" i="3" s="1"/>
  <c r="U48" i="8"/>
  <c r="T82" i="3" s="1"/>
  <c r="S48" i="8"/>
  <c r="T81" i="3" s="1"/>
  <c r="S46" i="8"/>
  <c r="R81" i="3" s="1"/>
  <c r="S47" i="8"/>
  <c r="S81" i="3" s="1"/>
  <c r="U53" i="8"/>
  <c r="U86" i="3" s="1"/>
  <c r="U44" i="8"/>
  <c r="P82" i="3" s="1"/>
  <c r="U46" i="8"/>
  <c r="R82" i="3" s="1"/>
  <c r="S45" i="8"/>
  <c r="Q81" i="3" s="1"/>
  <c r="S53" i="8"/>
  <c r="T86" i="3" s="1"/>
  <c r="S44" i="8"/>
  <c r="P81" i="3" s="1"/>
  <c r="Q48" i="8"/>
  <c r="T80" i="3" s="1"/>
  <c r="Q46" i="8"/>
  <c r="R80" i="3" s="1"/>
  <c r="Q45" i="8"/>
  <c r="Q80" i="3" s="1"/>
  <c r="Q53" i="8"/>
  <c r="S86" i="3" s="1"/>
  <c r="Q47" i="8"/>
  <c r="S80" i="3" s="1"/>
  <c r="Q44" i="8"/>
  <c r="P80" i="3" s="1"/>
  <c r="O46" i="8"/>
  <c r="R79" i="3" s="1"/>
  <c r="O47" i="8"/>
  <c r="S79" i="3" s="1"/>
  <c r="O48" i="8"/>
  <c r="T79" i="3" s="1"/>
  <c r="O44" i="8"/>
  <c r="P79" i="3" s="1"/>
  <c r="V55" i="3" s="1"/>
  <c r="O45" i="8"/>
  <c r="Q79" i="3" s="1"/>
  <c r="N53" i="8"/>
  <c r="O53" i="8" s="1"/>
  <c r="R86" i="3" s="1"/>
  <c r="E10" i="4"/>
  <c r="E27" i="3" l="1"/>
  <c r="F27" i="3"/>
  <c r="G27" i="3"/>
  <c r="H27" i="3"/>
  <c r="I27" i="3"/>
  <c r="J27" i="3"/>
  <c r="K27" i="3"/>
  <c r="L27" i="3"/>
  <c r="M27" i="3"/>
  <c r="D27" i="3"/>
  <c r="E10" i="3"/>
  <c r="F10" i="3"/>
  <c r="G10" i="3"/>
  <c r="H10" i="3"/>
  <c r="I10" i="3"/>
  <c r="J10" i="3"/>
  <c r="K10" i="3"/>
  <c r="L10" i="3"/>
  <c r="M10" i="3"/>
  <c r="D10" i="3"/>
  <c r="S3" i="3"/>
  <c r="R3" i="3"/>
  <c r="S2" i="3"/>
  <c r="R2" i="3"/>
  <c r="J14" i="8"/>
  <c r="H14" i="8"/>
  <c r="J13" i="8"/>
  <c r="H13" i="8"/>
  <c r="J28" i="8" l="1"/>
  <c r="I28" i="8"/>
  <c r="K28" i="8" s="1"/>
  <c r="F28" i="8"/>
  <c r="G28" i="8"/>
  <c r="Q52" i="3"/>
  <c r="P52" i="3"/>
  <c r="Q51" i="3"/>
  <c r="P51" i="3"/>
  <c r="P97" i="3"/>
  <c r="H28" i="8" l="1"/>
  <c r="E33" i="3"/>
  <c r="F33" i="3"/>
  <c r="G33" i="3"/>
  <c r="H33" i="3"/>
  <c r="I33" i="3"/>
  <c r="J33" i="3"/>
  <c r="K33" i="3"/>
  <c r="L33" i="3"/>
  <c r="M33" i="3"/>
  <c r="D33" i="3"/>
  <c r="M16" i="3"/>
  <c r="E16" i="3"/>
  <c r="F16" i="3"/>
  <c r="G16" i="3"/>
  <c r="H16" i="3"/>
  <c r="I16" i="3"/>
  <c r="J16" i="3"/>
  <c r="K16" i="3"/>
  <c r="L16" i="3"/>
  <c r="D16" i="3"/>
  <c r="Q102" i="3" l="1"/>
  <c r="P102" i="3"/>
  <c r="J54" i="8"/>
  <c r="J55" i="8"/>
  <c r="Q93" i="3"/>
  <c r="Q94" i="3"/>
  <c r="H54" i="8"/>
  <c r="H55" i="8"/>
  <c r="P94" i="3"/>
  <c r="P93" i="3"/>
  <c r="H16" i="8"/>
  <c r="K54" i="8" l="1"/>
  <c r="K55" i="8"/>
  <c r="I54" i="8"/>
  <c r="I55" i="8"/>
  <c r="J12" i="8"/>
  <c r="H12" i="8"/>
  <c r="H15" i="8" l="1"/>
  <c r="J15" i="8"/>
  <c r="D30" i="3"/>
  <c r="D31" i="3" s="1"/>
  <c r="O7" i="3" l="1"/>
  <c r="P7" i="3"/>
  <c r="M21" i="3"/>
  <c r="M22" i="3"/>
  <c r="M23" i="3"/>
  <c r="M24" i="3"/>
  <c r="M25" i="3"/>
  <c r="M26" i="3"/>
  <c r="M28" i="3"/>
  <c r="M29" i="3"/>
  <c r="M30" i="3"/>
  <c r="M31" i="3" s="1"/>
  <c r="L21" i="3"/>
  <c r="L22" i="3"/>
  <c r="L23" i="3"/>
  <c r="L24" i="3"/>
  <c r="L25" i="3"/>
  <c r="L26" i="3"/>
  <c r="L28" i="3"/>
  <c r="L29" i="3"/>
  <c r="L30" i="3"/>
  <c r="L31" i="3" s="1"/>
  <c r="K21" i="3"/>
  <c r="K22" i="3"/>
  <c r="K23" i="3"/>
  <c r="K24" i="3"/>
  <c r="K25" i="3"/>
  <c r="K26" i="3"/>
  <c r="K28" i="3"/>
  <c r="K29" i="3"/>
  <c r="K30" i="3"/>
  <c r="K31" i="3" s="1"/>
  <c r="J21" i="3"/>
  <c r="J22" i="3"/>
  <c r="J23" i="3"/>
  <c r="J24" i="3"/>
  <c r="J25" i="3"/>
  <c r="J26" i="3"/>
  <c r="J28" i="3"/>
  <c r="J29" i="3"/>
  <c r="J30" i="3"/>
  <c r="J31" i="3" s="1"/>
  <c r="I21" i="3"/>
  <c r="I22" i="3"/>
  <c r="I23" i="3"/>
  <c r="I24" i="3"/>
  <c r="I25" i="3"/>
  <c r="I26" i="3"/>
  <c r="I28" i="3"/>
  <c r="I29" i="3"/>
  <c r="I30" i="3"/>
  <c r="I31" i="3" s="1"/>
  <c r="H21" i="3"/>
  <c r="H22" i="3"/>
  <c r="H23" i="3"/>
  <c r="H24" i="3"/>
  <c r="H25" i="3"/>
  <c r="H26" i="3"/>
  <c r="H28" i="3"/>
  <c r="H29" i="3"/>
  <c r="H30" i="3"/>
  <c r="H31" i="3" s="1"/>
  <c r="G21" i="3"/>
  <c r="G22" i="3"/>
  <c r="G23" i="3"/>
  <c r="G24" i="3"/>
  <c r="G25" i="3"/>
  <c r="G26" i="3"/>
  <c r="G28" i="3"/>
  <c r="G29" i="3"/>
  <c r="G30" i="3"/>
  <c r="G31" i="3" s="1"/>
  <c r="F21" i="3"/>
  <c r="F22" i="3"/>
  <c r="F23" i="3"/>
  <c r="F24" i="3"/>
  <c r="F25" i="3"/>
  <c r="F26" i="3"/>
  <c r="F28" i="3"/>
  <c r="F29" i="3"/>
  <c r="F30" i="3"/>
  <c r="F31" i="3" s="1"/>
  <c r="E21" i="3"/>
  <c r="E22" i="3"/>
  <c r="E23" i="3"/>
  <c r="E24" i="3"/>
  <c r="E25" i="3"/>
  <c r="E26" i="3"/>
  <c r="E28" i="3"/>
  <c r="E29" i="3"/>
  <c r="E30" i="3"/>
  <c r="E31" i="3" s="1"/>
  <c r="E20" i="3"/>
  <c r="F20" i="3"/>
  <c r="G20" i="3"/>
  <c r="H20" i="3"/>
  <c r="I20" i="3"/>
  <c r="J20" i="3"/>
  <c r="K20" i="3"/>
  <c r="L20" i="3"/>
  <c r="M20" i="3"/>
  <c r="D21" i="3"/>
  <c r="D22" i="3"/>
  <c r="D23" i="3"/>
  <c r="D24" i="3"/>
  <c r="D25" i="3"/>
  <c r="D26" i="3"/>
  <c r="D28" i="3"/>
  <c r="D29" i="3"/>
  <c r="D32" i="3"/>
  <c r="D20" i="3"/>
  <c r="M4" i="3"/>
  <c r="M5" i="3"/>
  <c r="M6" i="3"/>
  <c r="M7" i="3"/>
  <c r="M8" i="3"/>
  <c r="M9" i="3"/>
  <c r="M11" i="3"/>
  <c r="M12" i="3"/>
  <c r="L4" i="3"/>
  <c r="L5" i="3"/>
  <c r="L6" i="3"/>
  <c r="L7" i="3"/>
  <c r="L8" i="3"/>
  <c r="L9" i="3"/>
  <c r="L11" i="3"/>
  <c r="L12" i="3"/>
  <c r="K4" i="3"/>
  <c r="K5" i="3"/>
  <c r="K6" i="3"/>
  <c r="K7" i="3"/>
  <c r="K8" i="3"/>
  <c r="K9" i="3"/>
  <c r="K11" i="3"/>
  <c r="K12" i="3"/>
  <c r="J4" i="3"/>
  <c r="J5" i="3"/>
  <c r="J6" i="3"/>
  <c r="J7" i="3"/>
  <c r="J8" i="3"/>
  <c r="J9" i="3"/>
  <c r="J11" i="3"/>
  <c r="J12" i="3"/>
  <c r="J13" i="3"/>
  <c r="J14" i="3" s="1"/>
  <c r="I4" i="3"/>
  <c r="I5" i="3"/>
  <c r="I6" i="3"/>
  <c r="I7" i="3"/>
  <c r="I8" i="3"/>
  <c r="I9" i="3"/>
  <c r="I11" i="3"/>
  <c r="I12" i="3"/>
  <c r="I13" i="3"/>
  <c r="I14" i="3" s="1"/>
  <c r="H4" i="3"/>
  <c r="H5" i="3"/>
  <c r="H6" i="3"/>
  <c r="H7" i="3"/>
  <c r="H8" i="3"/>
  <c r="H9" i="3"/>
  <c r="H11" i="3"/>
  <c r="H12" i="3"/>
  <c r="H13" i="3"/>
  <c r="H14" i="3" s="1"/>
  <c r="G4" i="3"/>
  <c r="G5" i="3"/>
  <c r="G6" i="3"/>
  <c r="G7" i="3"/>
  <c r="G8" i="3"/>
  <c r="G9" i="3"/>
  <c r="G11" i="3"/>
  <c r="G12" i="3"/>
  <c r="G13" i="3"/>
  <c r="G14" i="3" s="1"/>
  <c r="F4" i="3"/>
  <c r="F5" i="3"/>
  <c r="F6" i="3"/>
  <c r="F7" i="3"/>
  <c r="F8" i="3"/>
  <c r="F9" i="3"/>
  <c r="F11" i="3"/>
  <c r="F12" i="3"/>
  <c r="F13" i="3"/>
  <c r="F14" i="3" s="1"/>
  <c r="E4" i="3"/>
  <c r="E5" i="3"/>
  <c r="E6" i="3"/>
  <c r="E7" i="3"/>
  <c r="E8" i="3"/>
  <c r="E9" i="3"/>
  <c r="E11" i="3"/>
  <c r="E12" i="3"/>
  <c r="E13" i="3"/>
  <c r="E14" i="3" s="1"/>
  <c r="D4" i="3"/>
  <c r="D5" i="3"/>
  <c r="D6" i="3"/>
  <c r="D7" i="3"/>
  <c r="D8" i="3"/>
  <c r="D9" i="3"/>
  <c r="D11" i="3"/>
  <c r="D12" i="3"/>
  <c r="P61" i="3" s="1"/>
  <c r="D13" i="3"/>
  <c r="D14" i="3" s="1"/>
  <c r="E3" i="3"/>
  <c r="F3" i="3"/>
  <c r="G3" i="3"/>
  <c r="H3" i="3"/>
  <c r="I3" i="3"/>
  <c r="J3" i="3"/>
  <c r="K3" i="3"/>
  <c r="L3" i="3"/>
  <c r="M3" i="3"/>
  <c r="D3" i="3"/>
  <c r="Q101" i="3" l="1"/>
  <c r="J56" i="8" s="1"/>
  <c r="E15" i="3"/>
  <c r="I15" i="3"/>
  <c r="F15" i="3"/>
  <c r="J15" i="3"/>
  <c r="G15" i="3"/>
  <c r="H15" i="3"/>
  <c r="J22" i="8"/>
  <c r="I22" i="8"/>
  <c r="I30" i="8"/>
  <c r="J30" i="8"/>
  <c r="I25" i="8"/>
  <c r="J25" i="8"/>
  <c r="I29" i="8"/>
  <c r="J29" i="8"/>
  <c r="I24" i="8"/>
  <c r="J24" i="8"/>
  <c r="I21" i="8"/>
  <c r="J21" i="8"/>
  <c r="I27" i="8"/>
  <c r="J27" i="8"/>
  <c r="I23" i="8"/>
  <c r="J23" i="8"/>
  <c r="J26" i="8"/>
  <c r="I26" i="8"/>
  <c r="F22" i="8"/>
  <c r="G22" i="8"/>
  <c r="F26" i="8"/>
  <c r="G26" i="8"/>
  <c r="F30" i="8"/>
  <c r="G30" i="8"/>
  <c r="G25" i="8"/>
  <c r="F25" i="8"/>
  <c r="F21" i="8"/>
  <c r="G21" i="8"/>
  <c r="G29" i="8"/>
  <c r="F29" i="8"/>
  <c r="F24" i="8"/>
  <c r="G24" i="8"/>
  <c r="G27" i="8"/>
  <c r="F27" i="8"/>
  <c r="P101" i="3"/>
  <c r="P100" i="3" s="1"/>
  <c r="I56" i="8" s="1"/>
  <c r="F23" i="8"/>
  <c r="G23" i="8"/>
  <c r="Q42" i="3"/>
  <c r="Q41" i="3"/>
  <c r="Q47" i="3"/>
  <c r="Q46" i="3"/>
  <c r="Q61" i="3"/>
  <c r="Q62" i="3"/>
  <c r="Q32" i="3"/>
  <c r="P32" i="3"/>
  <c r="Q131" i="3"/>
  <c r="Q132" i="3"/>
  <c r="T22" i="3"/>
  <c r="U22" i="3"/>
  <c r="J39" i="8"/>
  <c r="J38" i="8"/>
  <c r="J35" i="8"/>
  <c r="Q67" i="3"/>
  <c r="J36" i="8"/>
  <c r="R67" i="3"/>
  <c r="J37" i="8"/>
  <c r="S67" i="3"/>
  <c r="T67" i="3"/>
  <c r="P67" i="3"/>
  <c r="H37" i="8"/>
  <c r="S66" i="3"/>
  <c r="H36" i="8"/>
  <c r="R66" i="3"/>
  <c r="H38" i="8"/>
  <c r="P66" i="3"/>
  <c r="H39" i="8"/>
  <c r="H35" i="8"/>
  <c r="Q66" i="3"/>
  <c r="T66" i="3"/>
  <c r="P41" i="3"/>
  <c r="P42" i="3"/>
  <c r="P62" i="3"/>
  <c r="Q31" i="3"/>
  <c r="P31" i="3"/>
  <c r="P132" i="3"/>
  <c r="P131" i="3"/>
  <c r="U21" i="3"/>
  <c r="T21" i="3"/>
  <c r="P47" i="3"/>
  <c r="P46" i="3"/>
  <c r="F32" i="3"/>
  <c r="J32" i="3"/>
  <c r="V52" i="3"/>
  <c r="U52" i="3"/>
  <c r="U51" i="3"/>
  <c r="V51" i="3"/>
  <c r="I32" i="3"/>
  <c r="M32" i="3"/>
  <c r="H32" i="3"/>
  <c r="L32" i="3"/>
  <c r="G32" i="3"/>
  <c r="K32" i="3"/>
  <c r="P22" i="3"/>
  <c r="P21" i="3"/>
  <c r="Q22" i="3"/>
  <c r="Q21" i="3"/>
  <c r="V11" i="3"/>
  <c r="V12" i="3"/>
  <c r="U12" i="3"/>
  <c r="U11" i="3"/>
  <c r="P12" i="3"/>
  <c r="Q12" i="3"/>
  <c r="Q11" i="3"/>
  <c r="P11" i="3"/>
  <c r="Q100" i="3" l="1"/>
  <c r="K56" i="8" s="1"/>
  <c r="D15" i="3"/>
  <c r="H56" i="8"/>
  <c r="K26" i="8"/>
  <c r="K22" i="8"/>
  <c r="K23" i="8"/>
  <c r="K21" i="8"/>
  <c r="K29" i="8"/>
  <c r="K30" i="8"/>
  <c r="K27" i="8"/>
  <c r="K24" i="8"/>
  <c r="K25" i="8"/>
  <c r="H23" i="8"/>
  <c r="H26" i="8"/>
  <c r="H24" i="8"/>
  <c r="H21" i="8"/>
  <c r="H30" i="8"/>
  <c r="H27" i="8"/>
  <c r="H29" i="8"/>
  <c r="H25" i="8"/>
  <c r="H22" i="8"/>
  <c r="J47" i="8"/>
  <c r="J44" i="8"/>
  <c r="J46" i="8"/>
  <c r="J48" i="8"/>
  <c r="J45" i="8"/>
  <c r="H45" i="8"/>
  <c r="H48" i="8"/>
  <c r="H44" i="8"/>
  <c r="H47" i="8"/>
  <c r="H46" i="8"/>
  <c r="K36" i="8"/>
  <c r="K38" i="8"/>
  <c r="K37" i="8"/>
  <c r="K35" i="8"/>
  <c r="K39" i="8"/>
  <c r="I36" i="8"/>
  <c r="I35" i="8"/>
  <c r="I37" i="8"/>
  <c r="I38" i="8"/>
  <c r="I39" i="8"/>
  <c r="E32" i="3"/>
  <c r="J53" i="8" l="1"/>
  <c r="K53" i="8" s="1"/>
  <c r="P86" i="3" s="1"/>
  <c r="H53" i="8"/>
  <c r="I53" i="8" s="1"/>
  <c r="O86" i="3" s="1"/>
  <c r="K45" i="8"/>
  <c r="Q77" i="3" s="1"/>
  <c r="K47" i="8"/>
  <c r="S77" i="3" s="1"/>
  <c r="K46" i="8"/>
  <c r="R77" i="3" s="1"/>
  <c r="K44" i="8"/>
  <c r="P77" i="3" s="1"/>
  <c r="K48" i="8"/>
  <c r="T77" i="3" s="1"/>
  <c r="I46" i="8"/>
  <c r="R76" i="3" s="1"/>
  <c r="I45" i="8"/>
  <c r="Q76" i="3" s="1"/>
  <c r="I47" i="8"/>
  <c r="S76" i="3" s="1"/>
  <c r="I44" i="8"/>
  <c r="P76" i="3" s="1"/>
  <c r="I48" i="8"/>
  <c r="T76" i="3" s="1"/>
</calcChain>
</file>

<file path=xl/sharedStrings.xml><?xml version="1.0" encoding="utf-8"?>
<sst xmlns="http://schemas.openxmlformats.org/spreadsheetml/2006/main" count="696" uniqueCount="148">
  <si>
    <t>Organisational Programme Audit - Pre-Programme</t>
  </si>
  <si>
    <t>Does your care home have an EoLC policy/set of guidance?</t>
  </si>
  <si>
    <t>Yes</t>
  </si>
  <si>
    <t>No</t>
  </si>
  <si>
    <t>Number of staff who have received EoLC training</t>
  </si>
  <si>
    <t>Resident 1</t>
  </si>
  <si>
    <t>Resident 2</t>
  </si>
  <si>
    <t>Resident 3</t>
  </si>
  <si>
    <t>Resident 4</t>
  </si>
  <si>
    <t>Resident 5</t>
  </si>
  <si>
    <t>Resident 6</t>
  </si>
  <si>
    <t>Resident 7</t>
  </si>
  <si>
    <t>Resident 8</t>
  </si>
  <si>
    <t>Resident 9</t>
  </si>
  <si>
    <t>Resident 10</t>
  </si>
  <si>
    <t>Safe</t>
  </si>
  <si>
    <t>Mental capacity assessment completed</t>
  </si>
  <si>
    <t>Best Interest Discussion took place</t>
  </si>
  <si>
    <t>DNAR-CPR completed</t>
  </si>
  <si>
    <t>Effective</t>
  </si>
  <si>
    <t>EoLC care plan (or similar) completed</t>
  </si>
  <si>
    <t>Anticipatory medicines prescribed</t>
  </si>
  <si>
    <t>Caring</t>
  </si>
  <si>
    <t>Conversations about EoLC decisions took place</t>
  </si>
  <si>
    <t>Information given about approaching end of life</t>
  </si>
  <si>
    <t xml:space="preserve">Bereavement Support offered </t>
  </si>
  <si>
    <t>Responsive</t>
  </si>
  <si>
    <t>Advanced Care Plan discussion documented</t>
  </si>
  <si>
    <t>Supportive Care Record in place</t>
  </si>
  <si>
    <t>Patient's preferred place of death</t>
  </si>
  <si>
    <t>Hospice</t>
  </si>
  <si>
    <t>Hospital</t>
  </si>
  <si>
    <t>Ambulance</t>
  </si>
  <si>
    <t>Pre-Programme</t>
  </si>
  <si>
    <t xml:space="preserve">Percentage of residents who had mental capacity assessment  </t>
  </si>
  <si>
    <t>Pre-programme</t>
  </si>
  <si>
    <t>Had</t>
  </si>
  <si>
    <t>Patient's actual place of death</t>
  </si>
  <si>
    <t>Did Not Have</t>
  </si>
  <si>
    <t xml:space="preserve">Percentage of residents who had Best Interest Discussion  </t>
  </si>
  <si>
    <t xml:space="preserve">Percentage of residents who had DNAR-CPR completed  </t>
  </si>
  <si>
    <t xml:space="preserve">Percentage of residents who had EoLC care plan (or similar) completed  </t>
  </si>
  <si>
    <t>Residents by preferred place of death</t>
  </si>
  <si>
    <t xml:space="preserve">Percentage of staff who have received EoLC training   </t>
  </si>
  <si>
    <t>Number of staff employed</t>
  </si>
  <si>
    <t xml:space="preserve">Number of staff who have received EoLC training </t>
  </si>
  <si>
    <t>Residents by actual place of death</t>
  </si>
  <si>
    <t xml:space="preserve">Ambulance </t>
  </si>
  <si>
    <t>Did actual place of death = preferred place of death?</t>
  </si>
  <si>
    <t>Percentage of residents whose actual place of death was their preferred place of death</t>
  </si>
  <si>
    <t xml:space="preserve">Percentage of residents who had a documented Advanced Care Plan </t>
  </si>
  <si>
    <t>Care Home</t>
  </si>
  <si>
    <t>Home</t>
  </si>
  <si>
    <t>Care Home Code</t>
  </si>
  <si>
    <t>CCG</t>
  </si>
  <si>
    <t>NHS Bolton CCG</t>
  </si>
  <si>
    <t>NHS Bury CCG</t>
  </si>
  <si>
    <t>NHS Heywood, Middleton and Rochdale CCG</t>
  </si>
  <si>
    <t>NHS Manchester CCG</t>
  </si>
  <si>
    <t>NHS Oldham CCG</t>
  </si>
  <si>
    <t>NHS Salford CCG</t>
  </si>
  <si>
    <t>NHS Stockport CCG</t>
  </si>
  <si>
    <t>NHS Tameside and Glossop CCG</t>
  </si>
  <si>
    <t>NHS Trafford CCG</t>
  </si>
  <si>
    <t>NHS Wigan Borough CCG</t>
  </si>
  <si>
    <t>Resident's preferred place of death</t>
  </si>
  <si>
    <t>Resident's actual place of death</t>
  </si>
  <si>
    <t>Summary of Responses</t>
  </si>
  <si>
    <t>% of staff who have received EoLC training</t>
  </si>
  <si>
    <t>%</t>
  </si>
  <si>
    <t>Does care home have an EoLC policy/set of guidance?</t>
  </si>
  <si>
    <t>Number of staff employed in care home</t>
  </si>
  <si>
    <t>Bereavement Support offered</t>
  </si>
  <si>
    <t>Number</t>
  </si>
  <si>
    <t>Unrecorded</t>
  </si>
  <si>
    <t>Resident's Preferred Place of Death - Care Home</t>
  </si>
  <si>
    <t>Resident's Preferred Place of Death - Hospice</t>
  </si>
  <si>
    <t>Resident's Preferred Place of Death - Home</t>
  </si>
  <si>
    <t>Resident's Preferred Place of Death - Hospital</t>
  </si>
  <si>
    <t>Resident's Preferred Place of Death - Unrecorded</t>
  </si>
  <si>
    <t>Resident's Actual Place of Death - Care Home</t>
  </si>
  <si>
    <t>Resident's Actual Place of Death - Hospice</t>
  </si>
  <si>
    <t>Resident's Actual Place of Death - Home</t>
  </si>
  <si>
    <t>Resident's Actual Place of Death - Hospital</t>
  </si>
  <si>
    <t>Resident's Actual Place of Death - Ambulance</t>
  </si>
  <si>
    <t xml:space="preserve">CCG </t>
  </si>
  <si>
    <t>Residents who died in their preferred place of death</t>
  </si>
  <si>
    <t>Organisational Programme Audit - Post-Programme</t>
  </si>
  <si>
    <t>Post-Programme</t>
  </si>
  <si>
    <t>Anticipatory Meds</t>
  </si>
  <si>
    <t>Further Questions</t>
  </si>
  <si>
    <t>Was the resident's death expected or unexpected?</t>
  </si>
  <si>
    <t>Unexpected</t>
  </si>
  <si>
    <t xml:space="preserve">Expected </t>
  </si>
  <si>
    <t>Total number of hospital admissions</t>
  </si>
  <si>
    <t xml:space="preserve">Number of expected deaths </t>
  </si>
  <si>
    <t>Number of unexpected deaths</t>
  </si>
  <si>
    <t>Was the death expected/unexpected?</t>
  </si>
  <si>
    <t>If the death was expected, was a DNAR-CPR in place?</t>
  </si>
  <si>
    <t>Analysis of Pre-Programme and Post-Programme Results</t>
  </si>
  <si>
    <t>Advance Care Plan discussion documented</t>
  </si>
  <si>
    <t>EoLC Conversations</t>
  </si>
  <si>
    <t>Approaching End of Life</t>
  </si>
  <si>
    <t>Supportive Care Plan</t>
  </si>
  <si>
    <t>Bereavement Support</t>
  </si>
  <si>
    <t xml:space="preserve">ACP Discussion </t>
  </si>
  <si>
    <t>Expected/Unexpected</t>
  </si>
  <si>
    <t>NHS Eastern Cheshire CCG</t>
  </si>
  <si>
    <t>NHS Halton CCG</t>
  </si>
  <si>
    <t>NHS Knowsley CCG</t>
  </si>
  <si>
    <t>NHS Liverpool CCG</t>
  </si>
  <si>
    <t>NHS South Cheshire CCG</t>
  </si>
  <si>
    <t>NHS South Sefton CCG</t>
  </si>
  <si>
    <t>NHS Southport &amp; Formby CCG</t>
  </si>
  <si>
    <t>NHS St Helens CCG</t>
  </si>
  <si>
    <t>NHS Vale Royal CCG</t>
  </si>
  <si>
    <t>NHS Warrington CCG</t>
  </si>
  <si>
    <t>NHS West Cheshire CCG</t>
  </si>
  <si>
    <t>NHS West Lancashire CCG</t>
  </si>
  <si>
    <t>NHS Wirral CCG</t>
  </si>
  <si>
    <t>NHS Blackburn with Darwen CCG</t>
  </si>
  <si>
    <t>NHS Blackpool CCG</t>
  </si>
  <si>
    <t>NHS Chorley &amp; South Ribble CCG</t>
  </si>
  <si>
    <t>NHS East Lancashire CCG</t>
  </si>
  <si>
    <t>NHS Fylde &amp; Wyre CCG</t>
  </si>
  <si>
    <t>NHS Greater Preston CCG</t>
  </si>
  <si>
    <t>NHS Morecambe Bay CCG</t>
  </si>
  <si>
    <t>Other CCG (Non-NW)</t>
  </si>
  <si>
    <t>Number of Staff</t>
  </si>
  <si>
    <t>Anticipatory medicines considered</t>
  </si>
  <si>
    <t>Number of staff receiving EoLC training</t>
  </si>
  <si>
    <t>Well Led</t>
  </si>
  <si>
    <t xml:space="preserve">Anticipatory medicines considered </t>
  </si>
  <si>
    <t>Number of emergency admissions during last 90 days of life</t>
  </si>
  <si>
    <t>Total number of emergency admissions during last 90 days of life</t>
  </si>
  <si>
    <t>Date</t>
  </si>
  <si>
    <t>Post-Programme 2</t>
  </si>
  <si>
    <t>Post-Programme 3</t>
  </si>
  <si>
    <t>Post-Programme 4</t>
  </si>
  <si>
    <t>Post-Programme 5</t>
  </si>
  <si>
    <t>Post-Programme 6</t>
  </si>
  <si>
    <t xml:space="preserve"> </t>
  </si>
  <si>
    <t>diff chart tho same info?</t>
  </si>
  <si>
    <t>Death expected = Yes</t>
  </si>
  <si>
    <t>Yes %</t>
  </si>
  <si>
    <t>Post-programme</t>
  </si>
  <si>
    <t>Yes number</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</si>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</sst>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i/>
      <sz val="11"/>
      <color theme="1"/>
      <name val="Calibri"/>
      <family val="2"/>
      <scheme val="minor"/>
    </font>
    <font>
      <b/>
      <sz val="11"/>
      <color rgb="FF0070C0"/>
      <name val="Calibri"/>
      <family val="2"/>
      <scheme val="minor"/>
    </font>
    <font>
      <sz val="9"/>
      <color theme="1"/>
      <name val="Arial"/>
      <family val="2"/>
    </font>
    <font>
      <i/>
      <sz val="9"/>
      <name val="Arial"/>
      <family val="2"/>
    </font>
    <font>
      <sz val="9"/>
      <name val="Arial"/>
      <family val="2"/>
    </font>
    <font>
      <b/>
      <sz val="14"/>
      <color rgb="FF0070C0"/>
      <name val="Arial"/>
      <family val="2"/>
    </font>
    <font>
      <sz val="11"/>
      <color theme="1"/>
      <name val="Arial"/>
      <family val="2"/>
    </font>
    <font>
      <i/>
      <sz val="11"/>
      <color theme="1"/>
      <name val="Arial"/>
      <family val="2"/>
    </font>
    <font>
      <b/>
      <sz val="11"/>
      <name val="Calibri"/>
      <family val="2"/>
      <scheme val="minor"/>
    </font>
    <font>
      <b/>
      <i/>
      <sz val="11"/>
      <color theme="1"/>
      <name val="Calibri"/>
      <family val="2"/>
      <scheme val="minor"/>
    </font>
    <font>
      <sz val="11"/>
      <name val="Calibri"/>
      <family val="2"/>
      <scheme val="minor"/>
    </font>
    <font>
      <b/>
      <i/>
      <sz val="11"/>
      <name val="Calibri"/>
      <family val="2"/>
      <scheme val="minor"/>
    </font>
    <font>
      <b/>
      <i/>
      <sz val="16"/>
      <color rgb="FF7030A0"/>
      <name val="Calibri"/>
      <family val="2"/>
      <scheme val="minor"/>
    </font>
    <font>
      <i/>
      <sz val="11"/>
      <name val="Calibri"/>
      <family val="2"/>
      <scheme val="minor"/>
    </font>
    <font>
      <b/>
      <i/>
      <sz val="9"/>
      <color rgb="FF0070C0"/>
      <name val="Calibri"/>
      <family val="2"/>
      <scheme val="minor"/>
    </font>
    <font>
      <b/>
      <i/>
      <sz val="14"/>
      <color rgb="FF7030A0"/>
      <name val="Calibri"/>
      <family val="2"/>
      <scheme val="minor"/>
    </font>
    <font>
      <b/>
      <u/>
      <sz val="9"/>
      <color theme="1"/>
      <name val="Arial"/>
      <family val="2"/>
    </font>
    <font>
      <sz val="10"/>
      <color theme="1"/>
      <name val="Calibri"/>
      <family val="2"/>
      <scheme val="minor"/>
    </font>
    <font>
      <i/>
      <sz val="10"/>
      <name val="Calibri"/>
      <family val="2"/>
      <scheme val="minor"/>
    </font>
    <font>
      <sz val="10"/>
      <name val="Calibri"/>
      <family val="2"/>
      <scheme val="minor"/>
    </font>
    <font>
      <sz val="10"/>
      <color rgb="FFFF0000"/>
      <name val="Calibri"/>
      <family val="2"/>
      <scheme val="minor"/>
    </font>
    <font>
      <sz val="11"/>
      <color theme="1"/>
      <name val="Calibri"/>
      <family val="2"/>
      <scheme val="minor"/>
    </font>
  </fonts>
  <fills count="22">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bgColor indexed="64"/>
      </patternFill>
    </fill>
    <fill>
      <patternFill patternType="solid">
        <fgColor theme="7" tint="0.39997558519241921"/>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9" fontId="23" fillId="0" borderId="0" applyFont="0" applyFill="0" applyBorder="0" applyAlignment="0" applyProtection="0"/>
  </cellStyleXfs>
  <cellXfs count="242">
    <xf numFmtId="0" fontId="0" fillId="0" borderId="0" xfId="0"/>
    <xf numFmtId="0" fontId="0" fillId="2" borderId="0" xfId="0" applyFill="1"/>
    <xf numFmtId="0" fontId="0" fillId="2" borderId="0" xfId="0" applyFill="1" applyBorder="1"/>
    <xf numFmtId="0" fontId="0" fillId="2" borderId="0" xfId="0" applyFill="1" applyProtection="1">
      <protection locked="0"/>
    </xf>
    <xf numFmtId="0" fontId="0" fillId="0" borderId="0" xfId="0" applyFont="1"/>
    <xf numFmtId="0" fontId="4" fillId="0" borderId="0" xfId="0" applyFont="1"/>
    <xf numFmtId="0" fontId="5" fillId="0" borderId="1" xfId="0" applyFont="1" applyFill="1" applyBorder="1" applyAlignment="1">
      <alignment horizontal="center"/>
    </xf>
    <xf numFmtId="0" fontId="4" fillId="0" borderId="1" xfId="0" applyFont="1" applyBorder="1"/>
    <xf numFmtId="0" fontId="8" fillId="2" borderId="0" xfId="0" applyFont="1" applyFill="1"/>
    <xf numFmtId="0" fontId="8" fillId="2" borderId="0" xfId="0" applyFont="1" applyFill="1" applyAlignment="1">
      <alignment horizontal="left" vertical="center" wrapText="1"/>
    </xf>
    <xf numFmtId="0" fontId="2" fillId="2" borderId="0" xfId="0" applyFont="1" applyFill="1"/>
    <xf numFmtId="1" fontId="0" fillId="2" borderId="0" xfId="0" applyNumberFormat="1" applyFill="1"/>
    <xf numFmtId="9" fontId="1" fillId="2" borderId="0" xfId="0" applyNumberFormat="1" applyFont="1" applyFill="1" applyBorder="1" applyAlignment="1">
      <alignment horizontal="center"/>
    </xf>
    <xf numFmtId="0" fontId="10" fillId="2" borderId="0" xfId="0" applyFont="1" applyFill="1" applyBorder="1" applyAlignment="1">
      <alignment horizontal="left"/>
    </xf>
    <xf numFmtId="0" fontId="1" fillId="2" borderId="0" xfId="0" applyFont="1" applyFill="1" applyBorder="1" applyAlignment="1">
      <alignment horizontal="right" vertical="center"/>
    </xf>
    <xf numFmtId="0" fontId="1" fillId="2" borderId="0" xfId="0" applyFont="1" applyFill="1" applyBorder="1" applyAlignment="1">
      <alignment vertical="center"/>
    </xf>
    <xf numFmtId="0" fontId="0" fillId="0" borderId="1" xfId="0" applyFont="1" applyFill="1" applyBorder="1" applyAlignment="1">
      <alignment horizontal="center"/>
    </xf>
    <xf numFmtId="0" fontId="13" fillId="13" borderId="1" xfId="0" applyFont="1" applyFill="1" applyBorder="1" applyAlignment="1">
      <alignment horizontal="center"/>
    </xf>
    <xf numFmtId="9" fontId="11" fillId="15" borderId="1" xfId="0" applyNumberFormat="1" applyFont="1" applyFill="1" applyBorder="1" applyAlignment="1">
      <alignment horizontal="center"/>
    </xf>
    <xf numFmtId="9" fontId="13" fillId="15" borderId="1" xfId="0" applyNumberFormat="1" applyFont="1" applyFill="1" applyBorder="1" applyAlignment="1">
      <alignment horizontal="center"/>
    </xf>
    <xf numFmtId="0" fontId="12" fillId="0" borderId="1" xfId="0" applyFont="1" applyFill="1" applyBorder="1" applyAlignment="1">
      <alignment horizontal="center"/>
    </xf>
    <xf numFmtId="0" fontId="16" fillId="10" borderId="1" xfId="0" applyFont="1" applyFill="1" applyBorder="1" applyAlignment="1">
      <alignment horizontal="center" wrapText="1"/>
    </xf>
    <xf numFmtId="0" fontId="16" fillId="10" borderId="1" xfId="0"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center"/>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vertical="top"/>
      <protection locked="0"/>
    </xf>
    <xf numFmtId="0" fontId="15" fillId="2" borderId="0" xfId="0" applyFont="1" applyFill="1" applyBorder="1" applyAlignment="1">
      <alignment horizontal="center"/>
    </xf>
    <xf numFmtId="0" fontId="12" fillId="2" borderId="0" xfId="0" applyFont="1" applyFill="1" applyBorder="1" applyAlignment="1">
      <alignment horizontal="center"/>
    </xf>
    <xf numFmtId="9" fontId="13" fillId="2" borderId="0" xfId="0" applyNumberFormat="1" applyFont="1" applyFill="1" applyBorder="1" applyAlignment="1">
      <alignment horizontal="center"/>
    </xf>
    <xf numFmtId="0" fontId="0" fillId="2" borderId="0" xfId="0" applyFont="1" applyFill="1" applyBorder="1" applyAlignment="1">
      <alignment horizontal="center"/>
    </xf>
    <xf numFmtId="9" fontId="11" fillId="2" borderId="0" xfId="0" applyNumberFormat="1" applyFont="1" applyFill="1" applyBorder="1" applyAlignment="1">
      <alignment horizontal="center"/>
    </xf>
    <xf numFmtId="49" fontId="4" fillId="0" borderId="1" xfId="0" applyNumberFormat="1" applyFont="1" applyBorder="1"/>
    <xf numFmtId="49" fontId="0" fillId="0" borderId="0" xfId="0" applyNumberFormat="1"/>
    <xf numFmtId="0" fontId="12" fillId="0" borderId="8" xfId="0" applyFont="1" applyFill="1" applyBorder="1" applyAlignment="1">
      <alignment horizontal="center"/>
    </xf>
    <xf numFmtId="0" fontId="13" fillId="13" borderId="8" xfId="0" applyFont="1" applyFill="1" applyBorder="1" applyAlignment="1">
      <alignment horizontal="center"/>
    </xf>
    <xf numFmtId="0" fontId="0" fillId="0" borderId="8" xfId="0" applyFont="1" applyFill="1" applyBorder="1" applyAlignment="1">
      <alignment horizontal="center"/>
    </xf>
    <xf numFmtId="0" fontId="13" fillId="13" borderId="8" xfId="0" applyFont="1" applyFill="1" applyBorder="1" applyAlignment="1"/>
    <xf numFmtId="0" fontId="0" fillId="2" borderId="0" xfId="0" applyFill="1" applyAlignment="1"/>
    <xf numFmtId="0" fontId="0" fillId="0" borderId="0" xfId="0" applyFill="1"/>
    <xf numFmtId="0" fontId="1" fillId="0" borderId="0" xfId="0" applyFont="1" applyFill="1"/>
    <xf numFmtId="0" fontId="20" fillId="0" borderId="0" xfId="0" applyFont="1" applyFill="1" applyBorder="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right"/>
    </xf>
    <xf numFmtId="9" fontId="19" fillId="0" borderId="0" xfId="0" applyNumberFormat="1" applyFont="1"/>
    <xf numFmtId="164" fontId="19" fillId="0" borderId="0" xfId="0" applyNumberFormat="1" applyFont="1"/>
    <xf numFmtId="0" fontId="5" fillId="0" borderId="0" xfId="0" applyFont="1" applyFill="1" applyBorder="1" applyAlignment="1">
      <alignment horizontal="center"/>
    </xf>
    <xf numFmtId="0" fontId="4" fillId="0" borderId="0" xfId="0" applyFont="1" applyBorder="1"/>
    <xf numFmtId="49" fontId="4" fillId="0" borderId="0" xfId="0" applyNumberFormat="1" applyFont="1" applyBorder="1"/>
    <xf numFmtId="49" fontId="4" fillId="0" borderId="1" xfId="0" applyNumberFormat="1" applyFont="1" applyBorder="1" applyAlignment="1">
      <alignment horizontal="right"/>
    </xf>
    <xf numFmtId="0" fontId="19" fillId="20" borderId="0" xfId="0" applyFont="1" applyFill="1" applyAlignment="1">
      <alignment horizontal="center"/>
    </xf>
    <xf numFmtId="0" fontId="19" fillId="20" borderId="0" xfId="0" applyFont="1" applyFill="1"/>
    <xf numFmtId="0" fontId="19" fillId="20" borderId="0" xfId="0" applyFont="1" applyFill="1" applyBorder="1" applyAlignment="1">
      <alignment horizontal="right"/>
    </xf>
    <xf numFmtId="0" fontId="19" fillId="20" borderId="0" xfId="0" applyFont="1" applyFill="1" applyBorder="1"/>
    <xf numFmtId="9" fontId="19" fillId="20" borderId="0" xfId="0" applyNumberFormat="1" applyFont="1" applyFill="1"/>
    <xf numFmtId="9" fontId="21" fillId="20" borderId="0" xfId="0" applyNumberFormat="1" applyFont="1" applyFill="1"/>
    <xf numFmtId="0" fontId="19" fillId="20" borderId="0" xfId="0" applyFont="1" applyFill="1" applyAlignment="1">
      <alignment horizontal="right"/>
    </xf>
    <xf numFmtId="0" fontId="19" fillId="8" borderId="0" xfId="0" applyFont="1" applyFill="1"/>
    <xf numFmtId="0" fontId="19" fillId="8" borderId="0" xfId="0" applyFont="1" applyFill="1" applyAlignment="1">
      <alignment horizontal="center"/>
    </xf>
    <xf numFmtId="0" fontId="19" fillId="8" borderId="0" xfId="0" applyFont="1" applyFill="1" applyBorder="1" applyAlignment="1">
      <alignment horizontal="right"/>
    </xf>
    <xf numFmtId="0" fontId="19" fillId="8" borderId="0" xfId="0" applyFont="1" applyFill="1" applyAlignment="1">
      <alignment horizontal="right"/>
    </xf>
    <xf numFmtId="9" fontId="19" fillId="8" borderId="0" xfId="0" applyNumberFormat="1" applyFont="1" applyFill="1"/>
    <xf numFmtId="9" fontId="21" fillId="8" borderId="0" xfId="0" applyNumberFormat="1" applyFont="1" applyFill="1"/>
    <xf numFmtId="0" fontId="22" fillId="0" borderId="0" xfId="0" applyFont="1"/>
    <xf numFmtId="1" fontId="22" fillId="0" borderId="1" xfId="0" applyNumberFormat="1" applyFont="1" applyBorder="1"/>
    <xf numFmtId="9" fontId="19" fillId="20" borderId="0" xfId="1" applyFont="1" applyFill="1"/>
    <xf numFmtId="0" fontId="19" fillId="21" borderId="0" xfId="0" applyFont="1" applyFill="1"/>
    <xf numFmtId="1" fontId="19" fillId="21" borderId="0" xfId="0" applyNumberFormat="1" applyFont="1" applyFill="1"/>
    <xf numFmtId="0" fontId="0" fillId="2" borderId="0" xfId="0" applyFill="1" applyAlignment="1">
      <alignment horizontal="center"/>
    </xf>
    <xf numFmtId="1" fontId="12" fillId="0" borderId="8" xfId="0" applyNumberFormat="1" applyFont="1" applyFill="1" applyBorder="1" applyAlignment="1">
      <alignment horizontal="center"/>
    </xf>
    <xf numFmtId="0" fontId="0" fillId="2" borderId="0" xfId="0" applyNumberFormat="1" applyFill="1"/>
    <xf numFmtId="0" fontId="19" fillId="0" borderId="0" xfId="0" applyFont="1" applyFill="1"/>
    <xf numFmtId="0" fontId="19" fillId="0" borderId="0" xfId="0" applyFont="1" applyFill="1" applyAlignment="1">
      <alignment horizontal="center"/>
    </xf>
    <xf numFmtId="0" fontId="19" fillId="0" borderId="0" xfId="0" applyFont="1" applyFill="1" applyBorder="1" applyAlignment="1">
      <alignment horizontal="right"/>
    </xf>
    <xf numFmtId="0" fontId="19" fillId="0" borderId="0" xfId="0" applyFont="1" applyFill="1" applyAlignment="1">
      <alignment horizontal="right"/>
    </xf>
    <xf numFmtId="0" fontId="20" fillId="0" borderId="0" xfId="0" applyFont="1" applyFill="1" applyBorder="1" applyAlignment="1">
      <alignment horizontal="left"/>
    </xf>
    <xf numFmtId="0" fontId="4" fillId="0" borderId="8" xfId="0" applyFont="1" applyBorder="1"/>
    <xf numFmtId="0" fontId="19" fillId="20" borderId="0" xfId="0" applyFont="1" applyFill="1" applyBorder="1" applyAlignment="1">
      <alignment wrapText="1"/>
    </xf>
    <xf numFmtId="1" fontId="21" fillId="20" borderId="0" xfId="0" applyNumberFormat="1" applyFont="1" applyFill="1" applyBorder="1"/>
    <xf numFmtId="0" fontId="0" fillId="0" borderId="0" xfId="0" applyBorder="1"/>
    <xf numFmtId="0" fontId="4" fillId="20" borderId="11" xfId="0" applyFont="1" applyFill="1" applyBorder="1" applyAlignment="1">
      <alignment wrapText="1"/>
    </xf>
    <xf numFmtId="1" fontId="19" fillId="20" borderId="0" xfId="1" applyNumberFormat="1" applyFont="1" applyFill="1"/>
    <xf numFmtId="17" fontId="0" fillId="2" borderId="0" xfId="0" applyNumberFormat="1" applyFill="1"/>
    <xf numFmtId="17" fontId="2" fillId="0" borderId="0" xfId="0" applyNumberFormat="1" applyFont="1" applyFill="1"/>
    <xf numFmtId="17" fontId="19" fillId="20" borderId="0" xfId="0" applyNumberFormat="1" applyFont="1" applyFill="1" applyAlignment="1">
      <alignment horizontal="center"/>
    </xf>
    <xf numFmtId="17" fontId="22" fillId="20" borderId="0" xfId="0" applyNumberFormat="1" applyFont="1" applyFill="1" applyAlignment="1">
      <alignment horizontal="center"/>
    </xf>
    <xf numFmtId="9" fontId="22" fillId="20" borderId="0" xfId="0" applyNumberFormat="1" applyFont="1" applyFill="1"/>
    <xf numFmtId="0" fontId="22" fillId="20" borderId="0" xfId="0" applyFont="1" applyFill="1"/>
    <xf numFmtId="9" fontId="22" fillId="20" borderId="0" xfId="0" applyNumberFormat="1" applyFont="1" applyFill="1" applyAlignment="1">
      <alignment horizontal="center"/>
    </xf>
    <xf numFmtId="1" fontId="22" fillId="20" borderId="0" xfId="0" applyNumberFormat="1" applyFont="1" applyFill="1"/>
    <xf numFmtId="0" fontId="6" fillId="0" borderId="1" xfId="0" applyFont="1" applyBorder="1"/>
    <xf numFmtId="0" fontId="6" fillId="0" borderId="0" xfId="0" applyFont="1" applyBorder="1"/>
    <xf numFmtId="17" fontId="21" fillId="20" borderId="0" xfId="0" applyNumberFormat="1" applyFont="1" applyFill="1" applyAlignment="1">
      <alignment horizontal="center"/>
    </xf>
    <xf numFmtId="0" fontId="21" fillId="0" borderId="0" xfId="0" applyFont="1"/>
    <xf numFmtId="0" fontId="21" fillId="20" borderId="0" xfId="0" applyFont="1" applyFill="1"/>
    <xf numFmtId="0" fontId="12" fillId="0" borderId="0" xfId="0" applyFont="1"/>
    <xf numFmtId="0" fontId="8" fillId="2" borderId="0" xfId="0" applyFont="1" applyFill="1" applyAlignment="1">
      <alignment horizontal="left" wrapText="1"/>
    </xf>
    <xf numFmtId="0" fontId="9" fillId="2" borderId="0" xfId="0" applyFont="1" applyFill="1" applyAlignment="1">
      <alignment horizontal="left" wrapText="1"/>
    </xf>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0" fontId="3" fillId="9" borderId="8" xfId="0" applyFont="1" applyFill="1" applyBorder="1" applyAlignment="1">
      <alignment horizontal="left"/>
    </xf>
    <xf numFmtId="0" fontId="3" fillId="9" borderId="9" xfId="0" applyFont="1" applyFill="1" applyBorder="1" applyAlignment="1">
      <alignment horizontal="left"/>
    </xf>
    <xf numFmtId="0" fontId="3" fillId="9" borderId="10" xfId="0" applyFont="1" applyFill="1" applyBorder="1" applyAlignment="1">
      <alignment horizontal="left"/>
    </xf>
    <xf numFmtId="0" fontId="11" fillId="7" borderId="5" xfId="0" applyFont="1" applyFill="1" applyBorder="1" applyAlignment="1">
      <alignment horizontal="center" vertical="center"/>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xf>
    <xf numFmtId="0" fontId="3" fillId="7" borderId="8" xfId="0" applyFont="1" applyFill="1" applyBorder="1" applyAlignment="1">
      <alignment horizontal="left"/>
    </xf>
    <xf numFmtId="0" fontId="3" fillId="7" borderId="9" xfId="0" applyFont="1" applyFill="1" applyBorder="1" applyAlignment="1">
      <alignment horizontal="left"/>
    </xf>
    <xf numFmtId="0" fontId="3" fillId="7" borderId="10" xfId="0" applyFont="1" applyFill="1" applyBorder="1" applyAlignment="1">
      <alignment horizontal="left"/>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0" fontId="3" fillId="8" borderId="8" xfId="0" applyFont="1" applyFill="1" applyBorder="1" applyAlignment="1">
      <alignment horizontal="left"/>
    </xf>
    <xf numFmtId="0" fontId="3" fillId="8" borderId="9" xfId="0" applyFont="1" applyFill="1" applyBorder="1" applyAlignment="1">
      <alignment horizontal="left"/>
    </xf>
    <xf numFmtId="0" fontId="3" fillId="8" borderId="10" xfId="0" applyFont="1" applyFill="1" applyBorder="1" applyAlignment="1">
      <alignment horizontal="left"/>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1" fillId="0" borderId="1" xfId="0" applyFont="1" applyFill="1" applyBorder="1" applyAlignment="1">
      <alignment horizontal="center"/>
    </xf>
    <xf numFmtId="0" fontId="3" fillId="6" borderId="1" xfId="0" applyFont="1" applyFill="1" applyBorder="1" applyAlignment="1">
      <alignment horizontal="left"/>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0" fillId="2" borderId="0" xfId="0" applyFill="1" applyBorder="1" applyAlignment="1">
      <alignment horizontal="center"/>
    </xf>
    <xf numFmtId="0" fontId="11" fillId="7" borderId="1" xfId="0" applyFont="1" applyFill="1" applyBorder="1" applyAlignment="1">
      <alignment horizontal="center" vertical="center"/>
    </xf>
    <xf numFmtId="0" fontId="11" fillId="19" borderId="2" xfId="0" applyFont="1" applyFill="1" applyBorder="1" applyAlignment="1" applyProtection="1">
      <alignment horizontal="center" vertical="center"/>
      <protection locked="0"/>
    </xf>
    <xf numFmtId="0" fontId="11" fillId="19" borderId="3" xfId="0" applyFont="1" applyFill="1" applyBorder="1" applyAlignment="1" applyProtection="1">
      <alignment horizontal="center" vertical="center"/>
      <protection locked="0"/>
    </xf>
    <xf numFmtId="0" fontId="11" fillId="19" borderId="4" xfId="0" applyFont="1" applyFill="1" applyBorder="1" applyAlignment="1" applyProtection="1">
      <alignment horizontal="center" vertical="center"/>
      <protection locked="0"/>
    </xf>
    <xf numFmtId="0" fontId="11" fillId="19" borderId="5" xfId="0" applyFont="1" applyFill="1" applyBorder="1" applyAlignment="1" applyProtection="1">
      <alignment horizontal="center" vertical="center"/>
      <protection locked="0"/>
    </xf>
    <xf numFmtId="0" fontId="11" fillId="19" borderId="6" xfId="0" applyFont="1" applyFill="1" applyBorder="1" applyAlignment="1" applyProtection="1">
      <alignment horizontal="center" vertical="center"/>
      <protection locked="0"/>
    </xf>
    <xf numFmtId="0" fontId="11" fillId="19" borderId="7" xfId="0" applyFont="1" applyFill="1" applyBorder="1" applyAlignment="1" applyProtection="1">
      <alignment horizontal="center" vertical="center"/>
      <protection locked="0"/>
    </xf>
    <xf numFmtId="0" fontId="3" fillId="19" borderId="8" xfId="0" applyFont="1" applyFill="1" applyBorder="1" applyAlignment="1">
      <alignment horizontal="left"/>
    </xf>
    <xf numFmtId="0" fontId="3" fillId="19" borderId="9" xfId="0" applyFont="1" applyFill="1" applyBorder="1" applyAlignment="1">
      <alignment horizontal="left"/>
    </xf>
    <xf numFmtId="0" fontId="3" fillId="19" borderId="10" xfId="0" applyFont="1" applyFill="1" applyBorder="1" applyAlignment="1">
      <alignment horizontal="left"/>
    </xf>
    <xf numFmtId="0" fontId="17" fillId="20" borderId="2" xfId="0" applyFont="1" applyFill="1" applyBorder="1" applyAlignment="1">
      <alignment horizontal="center" vertical="center"/>
    </xf>
    <xf numFmtId="0" fontId="17" fillId="20" borderId="3" xfId="0" applyFont="1" applyFill="1" applyBorder="1" applyAlignment="1">
      <alignment horizontal="center" vertical="center"/>
    </xf>
    <xf numFmtId="0" fontId="17" fillId="20" borderId="4" xfId="0" applyFont="1" applyFill="1" applyBorder="1" applyAlignment="1">
      <alignment horizontal="center" vertical="center"/>
    </xf>
    <xf numFmtId="0" fontId="17" fillId="20" borderId="5" xfId="0" applyFont="1" applyFill="1" applyBorder="1" applyAlignment="1">
      <alignment horizontal="center" vertical="center"/>
    </xf>
    <xf numFmtId="0" fontId="17" fillId="20" borderId="6" xfId="0" applyFont="1" applyFill="1" applyBorder="1" applyAlignment="1">
      <alignment horizontal="center" vertical="center"/>
    </xf>
    <xf numFmtId="0" fontId="17" fillId="20" borderId="7" xfId="0" applyFont="1" applyFill="1" applyBorder="1" applyAlignment="1">
      <alignment horizontal="center" vertic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12" borderId="8" xfId="0" applyFont="1" applyFill="1" applyBorder="1" applyAlignment="1">
      <alignment horizontal="center"/>
    </xf>
    <xf numFmtId="0" fontId="1" fillId="12" borderId="9" xfId="0" applyFont="1" applyFill="1" applyBorder="1" applyAlignment="1">
      <alignment horizontal="center"/>
    </xf>
    <xf numFmtId="0" fontId="1" fillId="12" borderId="10" xfId="0" applyFont="1" applyFill="1" applyBorder="1" applyAlignment="1">
      <alignment horizont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3" fillId="4" borderId="10" xfId="0" applyFont="1" applyFill="1" applyBorder="1" applyAlignment="1">
      <alignment horizontal="left"/>
    </xf>
    <xf numFmtId="0" fontId="3" fillId="4" borderId="1" xfId="0" applyFont="1" applyFill="1" applyBorder="1" applyAlignment="1">
      <alignment horizontal="left"/>
    </xf>
    <xf numFmtId="0" fontId="1" fillId="3" borderId="1" xfId="0" applyFont="1" applyFill="1" applyBorder="1" applyAlignment="1">
      <alignment horizont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4"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0"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6" borderId="1" xfId="0" applyFont="1" applyFill="1" applyBorder="1" applyAlignment="1">
      <alignment horizontal="center" vertical="center"/>
    </xf>
    <xf numFmtId="0" fontId="2" fillId="5" borderId="1" xfId="0" applyFont="1" applyFill="1" applyBorder="1" applyAlignment="1">
      <alignment horizontal="center"/>
    </xf>
    <xf numFmtId="0" fontId="3" fillId="4" borderId="8" xfId="0" applyFont="1" applyFill="1" applyBorder="1" applyAlignment="1">
      <alignment horizontal="left"/>
    </xf>
    <xf numFmtId="0" fontId="3" fillId="4" borderId="9" xfId="0" applyFont="1" applyFill="1" applyBorder="1" applyAlignment="1">
      <alignment horizontal="left"/>
    </xf>
    <xf numFmtId="0" fontId="3" fillId="7" borderId="1" xfId="0" applyFont="1" applyFill="1" applyBorder="1" applyAlignment="1">
      <alignment horizontal="left"/>
    </xf>
    <xf numFmtId="1" fontId="0" fillId="3" borderId="1" xfId="0" applyNumberFormat="1" applyFill="1" applyBorder="1" applyAlignment="1">
      <alignment horizontal="center"/>
    </xf>
    <xf numFmtId="0" fontId="11" fillId="6" borderId="1" xfId="0" applyNumberFormat="1" applyFont="1" applyFill="1" applyBorder="1" applyAlignment="1">
      <alignment horizontal="center" vertical="center"/>
    </xf>
    <xf numFmtId="0" fontId="18" fillId="0" borderId="0" xfId="0" applyFont="1" applyAlignment="1">
      <alignment horizontal="left"/>
    </xf>
    <xf numFmtId="0" fontId="6" fillId="3" borderId="1" xfId="0" applyFont="1" applyFill="1"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22" fillId="0" borderId="1" xfId="0" applyFont="1" applyBorder="1" applyAlignment="1">
      <alignment horizontal="center"/>
    </xf>
    <xf numFmtId="0" fontId="6" fillId="0" borderId="1"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 xfId="0" applyFont="1" applyBorder="1" applyAlignment="1">
      <alignment horizontal="left"/>
    </xf>
    <xf numFmtId="0" fontId="2" fillId="18" borderId="1" xfId="0" applyFont="1" applyFill="1" applyBorder="1" applyAlignment="1">
      <alignment horizontal="center"/>
    </xf>
    <xf numFmtId="14" fontId="2" fillId="0" borderId="6" xfId="0" applyNumberFormat="1" applyFont="1" applyFill="1" applyBorder="1" applyAlignment="1">
      <alignment horizontal="center"/>
    </xf>
    <xf numFmtId="14" fontId="15" fillId="0" borderId="6" xfId="0" applyNumberFormat="1" applyFont="1" applyFill="1" applyBorder="1" applyAlignment="1">
      <alignment horizontal="center"/>
    </xf>
    <xf numFmtId="0" fontId="14" fillId="20" borderId="2" xfId="0" applyFont="1" applyFill="1" applyBorder="1" applyAlignment="1">
      <alignment horizontal="center" vertical="center"/>
    </xf>
    <xf numFmtId="0" fontId="14" fillId="20" borderId="3" xfId="0" applyFont="1" applyFill="1" applyBorder="1" applyAlignment="1">
      <alignment horizontal="center" vertical="center"/>
    </xf>
    <xf numFmtId="0" fontId="14" fillId="20" borderId="4" xfId="0" applyFont="1" applyFill="1" applyBorder="1" applyAlignment="1">
      <alignment horizontal="center" vertical="center"/>
    </xf>
    <xf numFmtId="0" fontId="14" fillId="20" borderId="5" xfId="0" applyFont="1" applyFill="1" applyBorder="1" applyAlignment="1">
      <alignment horizontal="center" vertical="center"/>
    </xf>
    <xf numFmtId="0" fontId="14" fillId="20" borderId="6" xfId="0" applyFont="1" applyFill="1" applyBorder="1" applyAlignment="1">
      <alignment horizontal="center" vertical="center"/>
    </xf>
    <xf numFmtId="0" fontId="14" fillId="20" borderId="7" xfId="0" applyFont="1" applyFill="1" applyBorder="1" applyAlignment="1">
      <alignment horizontal="center" vertical="center"/>
    </xf>
    <xf numFmtId="9" fontId="1" fillId="2" borderId="0" xfId="0" applyNumberFormat="1" applyFont="1" applyFill="1" applyBorder="1" applyAlignment="1">
      <alignment horizontal="center"/>
    </xf>
    <xf numFmtId="0" fontId="2" fillId="5" borderId="2" xfId="0" applyFont="1" applyFill="1" applyBorder="1" applyAlignment="1">
      <alignment horizontal="center"/>
    </xf>
    <xf numFmtId="0" fontId="2" fillId="5" borderId="4" xfId="0" applyFont="1" applyFill="1" applyBorder="1" applyAlignment="1">
      <alignment horizontal="center"/>
    </xf>
    <xf numFmtId="1" fontId="12" fillId="0" borderId="1" xfId="0" applyNumberFormat="1" applyFont="1" applyFill="1" applyBorder="1" applyAlignment="1" applyProtection="1">
      <alignment horizontal="center"/>
      <protection hidden="1"/>
    </xf>
    <xf numFmtId="0" fontId="15" fillId="4" borderId="8" xfId="0" applyFont="1" applyFill="1" applyBorder="1" applyAlignment="1">
      <alignment horizontal="center"/>
    </xf>
    <xf numFmtId="0" fontId="15" fillId="4" borderId="9" xfId="0" applyFont="1" applyFill="1" applyBorder="1" applyAlignment="1">
      <alignment horizontal="center"/>
    </xf>
    <xf numFmtId="0" fontId="15" fillId="4" borderId="10" xfId="0" applyFont="1" applyFill="1" applyBorder="1" applyAlignment="1">
      <alignment horizontal="center"/>
    </xf>
    <xf numFmtId="0" fontId="10" fillId="14" borderId="8" xfId="0" applyFont="1" applyFill="1" applyBorder="1" applyAlignment="1">
      <alignment horizontal="center"/>
    </xf>
    <xf numFmtId="0" fontId="10" fillId="14" borderId="9" xfId="0" applyFont="1" applyFill="1" applyBorder="1" applyAlignment="1">
      <alignment horizontal="center"/>
    </xf>
    <xf numFmtId="0" fontId="10" fillId="14" borderId="10" xfId="0" applyFont="1" applyFill="1" applyBorder="1" applyAlignment="1">
      <alignment horizontal="center"/>
    </xf>
    <xf numFmtId="0" fontId="11" fillId="16" borderId="1" xfId="0" applyFont="1" applyFill="1" applyBorder="1" applyAlignment="1">
      <alignment horizontal="center"/>
    </xf>
    <xf numFmtId="1" fontId="0" fillId="0" borderId="1" xfId="0" applyNumberFormat="1" applyFont="1" applyFill="1" applyBorder="1" applyAlignment="1" applyProtection="1">
      <alignment horizontal="center"/>
      <protection hidden="1"/>
    </xf>
    <xf numFmtId="9" fontId="10" fillId="15" borderId="1" xfId="0" applyNumberFormat="1" applyFont="1" applyFill="1" applyBorder="1" applyAlignment="1" applyProtection="1">
      <alignment horizontal="center"/>
      <protection hidden="1"/>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1" fillId="12" borderId="13" xfId="0" applyFont="1" applyFill="1" applyBorder="1" applyAlignment="1">
      <alignment horizontal="center"/>
    </xf>
    <xf numFmtId="0" fontId="11" fillId="11" borderId="1" xfId="0" applyFont="1" applyFill="1" applyBorder="1" applyAlignment="1">
      <alignment horizontal="center"/>
    </xf>
    <xf numFmtId="0" fontId="11" fillId="11" borderId="8" xfId="0" applyFont="1" applyFill="1" applyBorder="1" applyAlignment="1">
      <alignment horizontal="center"/>
    </xf>
    <xf numFmtId="0" fontId="11" fillId="11" borderId="9" xfId="0" applyFont="1" applyFill="1" applyBorder="1" applyAlignment="1">
      <alignment horizontal="center"/>
    </xf>
    <xf numFmtId="0" fontId="11" fillId="11" borderId="10" xfId="0" applyFont="1" applyFill="1" applyBorder="1" applyAlignment="1">
      <alignment horizontal="center"/>
    </xf>
    <xf numFmtId="0" fontId="11" fillId="16" borderId="8" xfId="0" applyFont="1" applyFill="1" applyBorder="1" applyAlignment="1">
      <alignment horizontal="center"/>
    </xf>
    <xf numFmtId="0" fontId="11" fillId="16" borderId="9" xfId="0" applyFont="1" applyFill="1" applyBorder="1" applyAlignment="1">
      <alignment horizontal="center"/>
    </xf>
    <xf numFmtId="0" fontId="11" fillId="16" borderId="10" xfId="0" applyFont="1" applyFill="1" applyBorder="1" applyAlignment="1">
      <alignment horizontal="center"/>
    </xf>
    <xf numFmtId="0" fontId="12" fillId="0" borderId="1" xfId="0" applyFont="1" applyFill="1" applyBorder="1" applyAlignment="1" applyProtection="1">
      <alignment horizontal="center"/>
      <protection hidden="1"/>
    </xf>
    <xf numFmtId="0" fontId="15" fillId="9" borderId="8" xfId="0" applyFont="1" applyFill="1" applyBorder="1" applyAlignment="1">
      <alignment horizontal="center"/>
    </xf>
    <xf numFmtId="0" fontId="15" fillId="9" borderId="9" xfId="0" applyFont="1" applyFill="1" applyBorder="1" applyAlignment="1">
      <alignment horizontal="center"/>
    </xf>
    <xf numFmtId="0" fontId="15" fillId="9" borderId="10" xfId="0" applyFont="1" applyFill="1" applyBorder="1" applyAlignment="1">
      <alignment horizontal="center"/>
    </xf>
    <xf numFmtId="0" fontId="2" fillId="11" borderId="1" xfId="0" applyFont="1" applyFill="1" applyBorder="1" applyAlignment="1">
      <alignment horizontal="center"/>
    </xf>
    <xf numFmtId="0" fontId="0" fillId="2" borderId="0" xfId="0" applyFill="1" applyAlignment="1">
      <alignment horizontal="center"/>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8" borderId="8" xfId="0" applyFont="1" applyFill="1" applyBorder="1" applyAlignment="1">
      <alignment horizontal="center"/>
    </xf>
    <xf numFmtId="0" fontId="2" fillId="8" borderId="9" xfId="0" applyFont="1" applyFill="1" applyBorder="1" applyAlignment="1">
      <alignment horizontal="center"/>
    </xf>
    <xf numFmtId="0" fontId="2" fillId="8" borderId="10" xfId="0" applyFont="1" applyFill="1" applyBorder="1" applyAlignment="1">
      <alignment horizontal="center"/>
    </xf>
    <xf numFmtId="0" fontId="2" fillId="9" borderId="8" xfId="0" applyFont="1" applyFill="1" applyBorder="1" applyAlignment="1">
      <alignment horizontal="center"/>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17" borderId="1" xfId="0" applyFont="1" applyFill="1" applyBorder="1" applyAlignment="1">
      <alignment horizontal="center"/>
    </xf>
    <xf numFmtId="0" fontId="0" fillId="2" borderId="12" xfId="0"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12" borderId="8" xfId="0" applyFont="1" applyFill="1" applyBorder="1" applyAlignment="1">
      <alignment horizontal="center"/>
    </xf>
    <xf numFmtId="0" fontId="10" fillId="12" borderId="9" xfId="0" applyFont="1" applyFill="1" applyBorder="1" applyAlignment="1">
      <alignment horizontal="center"/>
    </xf>
    <xf numFmtId="0" fontId="10" fillId="12" borderId="10" xfId="0" applyFont="1" applyFill="1" applyBorder="1" applyAlignment="1">
      <alignment horizontal="center"/>
    </xf>
  </cellXfs>
  <cellStyles count="2">
    <cellStyle name="Normal" xfId="0" builtinId="0"/>
    <cellStyle name="Percent" xfId="1" builtinId="5"/>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00"/>
      <color rgb="FFFFFFFF"/>
      <color rgb="FFFFFFCC"/>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7.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0.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2.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4.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residents who had a DNAR-CPR</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227348475674801"/>
          <c:h val="0.65949709699453551"/>
        </c:manualLayout>
      </c:layout>
      <c:barChart>
        <c:barDir val="col"/>
        <c:grouping val="clustered"/>
        <c:varyColors val="0"/>
        <c:ser>
          <c:idx val="0"/>
          <c:order val="0"/>
          <c:tx>
            <c:strRef>
              <c:f>'Analysis Sheet'!$P$20</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Sheet'!$O$21:$O$27</c:f>
              <c:strCache>
                <c:ptCount val="7"/>
                <c:pt idx="0">
                  <c:v>Pre-programme</c:v>
                </c:pt>
                <c:pt idx="1">
                  <c:v>Post-programme</c:v>
                </c:pt>
                <c:pt idx="2">
                  <c:v>Blank</c:v>
                </c:pt>
                <c:pt idx="3">
                  <c:v>Blank</c:v>
                </c:pt>
                <c:pt idx="4">
                  <c:v>Blank</c:v>
                </c:pt>
                <c:pt idx="5">
                  <c:v>Blank</c:v>
                </c:pt>
                <c:pt idx="6">
                  <c:v>Blank</c:v>
                </c:pt>
              </c:strCache>
            </c:strRef>
          </c:cat>
          <c:val>
            <c:numRef>
              <c:f>'Analysis Sheet'!$P$21:$P$27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Sheet'!$Q$20</c15:sqref>
                        </c15:formulaRef>
                      </c:ext>
                    </c:extLst>
                    <c:strCache>
                      <c:ptCount val="1"/>
                      <c:pt idx="0">
                        <c:v>Did Not Have</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28-3D52-4100-9B84-F242014735A8}"/>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29-3D52-4100-9B84-F242014735A8}"/>
                    </c:ext>
                  </c:extLst>
                </c:dPt>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Sheet'!$O$21:$O$27</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Sheet'!$Q$21:$Q$27</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27-3D52-4100-9B84-F242014735A8}"/>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cases where Bereavement Support was offered</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812305364871686"/>
          <c:h val="0.65949709699453551"/>
        </c:manualLayout>
      </c:layout>
      <c:barChart>
        <c:barDir val="col"/>
        <c:grouping val="clustered"/>
        <c:varyColors val="0"/>
        <c:ser>
          <c:idx val="0"/>
          <c:order val="0"/>
          <c:tx>
            <c:strRef>
              <c:f>'Analysis Sheet'!$O$46</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Sheet'!$P$45:$V$45</c:f>
              <c:strCache>
                <c:ptCount val="7"/>
                <c:pt idx="0">
                  <c:v>Pre-programme</c:v>
                </c:pt>
                <c:pt idx="1">
                  <c:v>Post-programme</c:v>
                </c:pt>
                <c:pt idx="2">
                  <c:v>Blank</c:v>
                </c:pt>
                <c:pt idx="3">
                  <c:v>Blank</c:v>
                </c:pt>
                <c:pt idx="4">
                  <c:v>Blank</c:v>
                </c:pt>
                <c:pt idx="5">
                  <c:v>Blank</c:v>
                </c:pt>
                <c:pt idx="6">
                  <c:v>Blank</c:v>
                </c:pt>
              </c:strCache>
            </c:strRef>
          </c:cat>
          <c:val>
            <c:numRef>
              <c:f>'Analysis Sheet'!$P$46:$V$46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Sheet'!$O$47</c15:sqref>
                        </c15:formulaRef>
                      </c:ext>
                    </c:extLst>
                    <c:strCache>
                      <c:ptCount val="1"/>
                      <c:pt idx="0">
                        <c:v>No</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15-F88C-4C9C-8B39-544B3C1763FD}"/>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16-F88C-4C9C-8B39-544B3C1763FD}"/>
                    </c:ext>
                  </c:extLst>
                </c:dPt>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Sheet'!$P$45:$V$45</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Sheet'!$P$47:$V$47</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4-F88C-4C9C-8B39-544B3C1763FD}"/>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cases where an Advance Care Plan discussion was documented</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593509436573421"/>
          <c:h val="0.65949709699453551"/>
        </c:manualLayout>
      </c:layout>
      <c:barChart>
        <c:barDir val="col"/>
        <c:grouping val="clustered"/>
        <c:varyColors val="0"/>
        <c:ser>
          <c:idx val="0"/>
          <c:order val="0"/>
          <c:tx>
            <c:strRef>
              <c:f>'Analysis Sheet'!$U$50</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Sheet'!$T$51:$T$57</c:f>
              <c:strCache>
                <c:ptCount val="7"/>
                <c:pt idx="0">
                  <c:v>Pre-programme</c:v>
                </c:pt>
                <c:pt idx="1">
                  <c:v>Post-programme</c:v>
                </c:pt>
                <c:pt idx="2">
                  <c:v>Blank</c:v>
                </c:pt>
                <c:pt idx="3">
                  <c:v>Blank</c:v>
                </c:pt>
                <c:pt idx="4">
                  <c:v>Blank</c:v>
                </c:pt>
                <c:pt idx="5">
                  <c:v>Blank</c:v>
                </c:pt>
                <c:pt idx="6">
                  <c:v>Blank</c:v>
                </c:pt>
              </c:strCache>
            </c:strRef>
          </c:cat>
          <c:val>
            <c:numRef>
              <c:f>'Analysis Sheet'!$U$51:$U$57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ser>
          <c:idx val="1"/>
          <c:order val="1"/>
          <c:tx>
            <c:strRef>
              <c:f>'Analysis Sheet'!$V$50</c:f>
              <c:strCache>
                <c:ptCount val="1"/>
                <c:pt idx="0">
                  <c:v>Did Not Have</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xmlns:c15="http://schemas.microsoft.com/office/drawing/2012/chart">
              <c:ext xmlns:c16="http://schemas.microsoft.com/office/drawing/2014/chart" uri="{C3380CC4-5D6E-409C-BE32-E72D297353CC}">
                <c16:uniqueId val="{00000015-5B17-4BFA-9110-79646E6D9B1E}"/>
              </c:ext>
            </c:extLst>
          </c:dPt>
          <c:dPt>
            <c:idx val="1"/>
            <c:invertIfNegative val="0"/>
            <c:bubble3D val="0"/>
            <c:spPr>
              <a:solidFill>
                <a:schemeClr val="accent6">
                  <a:lumMod val="75000"/>
                </a:schemeClr>
              </a:solidFill>
              <a:ln>
                <a:solidFill>
                  <a:sysClr val="windowText" lastClr="000000"/>
                </a:solidFill>
              </a:ln>
            </c:spPr>
            <c:extLst xmlns:c15="http://schemas.microsoft.com/office/drawing/2012/chart">
              <c:ext xmlns:c16="http://schemas.microsoft.com/office/drawing/2014/chart" uri="{C3380CC4-5D6E-409C-BE32-E72D297353CC}">
                <c16:uniqueId val="{00000016-5B17-4BFA-9110-79646E6D9B1E}"/>
              </c:ext>
            </c:extLst>
          </c:dPt>
          <c:dLbls>
            <c:delete val="1"/>
          </c:dLbls>
          <c:cat>
            <c:strRef>
              <c:f>'Analysis Sheet'!$T$51:$T$57</c:f>
              <c:strCache>
                <c:ptCount val="7"/>
                <c:pt idx="0">
                  <c:v>Pre-programme</c:v>
                </c:pt>
                <c:pt idx="1">
                  <c:v>Post-programme</c:v>
                </c:pt>
                <c:pt idx="2">
                  <c:v>Blank</c:v>
                </c:pt>
                <c:pt idx="3">
                  <c:v>Blank</c:v>
                </c:pt>
                <c:pt idx="4">
                  <c:v>Blank</c:v>
                </c:pt>
                <c:pt idx="5">
                  <c:v>Blank</c:v>
                </c:pt>
                <c:pt idx="6">
                  <c:v>Blank</c:v>
                </c:pt>
              </c:strCache>
            </c:strRef>
          </c:cat>
          <c:val>
            <c:numRef>
              <c:f>'Analysis Sheet'!$V$51:$V$57</c:f>
              <c:numCache>
                <c:formatCode>0%</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14-5B17-4BFA-9110-79646E6D9B1E}"/>
            </c:ext>
          </c:extLst>
        </c:ser>
        <c:dLbls>
          <c:dLblPos val="inEnd"/>
          <c:showLegendKey val="0"/>
          <c:showVal val="1"/>
          <c:showCatName val="0"/>
          <c:showSerName val="0"/>
          <c:showPercent val="0"/>
          <c:showBubbleSize val="0"/>
        </c:dLbls>
        <c:gapWidth val="216"/>
        <c:overlap val="-25"/>
        <c:axId val="183472896"/>
        <c:axId val="183480704"/>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residents with a Supportive Care Plan in place</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8.613259320363878E-2"/>
          <c:y val="0.12676257969034607"/>
          <c:w val="0.84475235443734098"/>
          <c:h val="0.65949709699453551"/>
        </c:manualLayout>
      </c:layout>
      <c:barChart>
        <c:barDir val="col"/>
        <c:grouping val="clustered"/>
        <c:varyColors val="0"/>
        <c:ser>
          <c:idx val="0"/>
          <c:order val="0"/>
          <c:tx>
            <c:strRef>
              <c:f>'Analysis Sheet'!$O$61</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Sheet'!$P$60:$V$60</c:f>
              <c:strCache>
                <c:ptCount val="7"/>
                <c:pt idx="0">
                  <c:v>Pre-programme</c:v>
                </c:pt>
                <c:pt idx="1">
                  <c:v>Post-programme</c:v>
                </c:pt>
                <c:pt idx="2">
                  <c:v>Blank</c:v>
                </c:pt>
                <c:pt idx="3">
                  <c:v>Blank</c:v>
                </c:pt>
                <c:pt idx="4">
                  <c:v>Blank</c:v>
                </c:pt>
                <c:pt idx="5">
                  <c:v>Blank</c:v>
                </c:pt>
                <c:pt idx="6">
                  <c:v>Blank</c:v>
                </c:pt>
              </c:strCache>
            </c:strRef>
          </c:cat>
          <c:val>
            <c:numRef>
              <c:f>'Analysis Sheet'!$P$61:$V$61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Sheet'!$O$62</c15:sqref>
                        </c15:formulaRef>
                      </c:ext>
                    </c:extLst>
                    <c:strCache>
                      <c:ptCount val="1"/>
                      <c:pt idx="0">
                        <c:v>No</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15-29FB-4D2E-A3FF-35C39014B23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16-29FB-4D2E-A3FF-35C39014B231}"/>
                    </c:ext>
                  </c:extLst>
                </c:dPt>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Sheet'!$P$60:$V$60</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Sheet'!$P$62:$V$62</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4-29FB-4D2E-A3FF-35C39014B231}"/>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Total number of emergency admissions during the last 90 days of life</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6574011535774407E-2"/>
          <c:y val="0.13037701903314147"/>
          <c:w val="0.85840018475831081"/>
          <c:h val="0.65949709699453551"/>
        </c:manualLayout>
      </c:layout>
      <c:barChart>
        <c:barDir val="col"/>
        <c:grouping val="clustered"/>
        <c:varyColors val="0"/>
        <c:ser>
          <c:idx val="0"/>
          <c:order val="0"/>
          <c:tx>
            <c:strRef>
              <c:f>'Analysis Sheet'!$O$97</c:f>
              <c:strCache>
                <c:ptCount val="1"/>
                <c:pt idx="0">
                  <c:v>Total number of hospital admissions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Sheet'!$P$96:$U$96</c:f>
              <c:strCache>
                <c:ptCount val="6"/>
                <c:pt idx="0">
                  <c:v>Pre-programme</c:v>
                </c:pt>
                <c:pt idx="1">
                  <c:v>Post-programme</c:v>
                </c:pt>
                <c:pt idx="2">
                  <c:v>Blank</c:v>
                </c:pt>
                <c:pt idx="3">
                  <c:v>Blank</c:v>
                </c:pt>
                <c:pt idx="4">
                  <c:v>Blank</c:v>
                </c:pt>
                <c:pt idx="5">
                  <c:v>Blank</c:v>
                </c:pt>
              </c:strCache>
            </c:strRef>
          </c:cat>
          <c:val>
            <c:numRef>
              <c:f>'Analysis Sheet'!$P$97:$U$97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axId val="183472896"/>
        <c:axId val="183480704"/>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in val="0"/>
        </c:scaling>
        <c:delete val="1"/>
        <c:axPos val="l"/>
        <c:majorGridlines/>
        <c:numFmt formatCode="0" sourceLinked="1"/>
        <c:majorTickMark val="out"/>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deaths that were expected</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624352115151358"/>
          <c:h val="0.65949709699453551"/>
        </c:manualLayout>
      </c:layout>
      <c:barChart>
        <c:barDir val="col"/>
        <c:grouping val="clustered"/>
        <c:varyColors val="0"/>
        <c:ser>
          <c:idx val="0"/>
          <c:order val="0"/>
          <c:tx>
            <c:strRef>
              <c:f>'Analysis Sheet'!$O$93</c:f>
              <c:strCache>
                <c:ptCount val="1"/>
                <c:pt idx="0">
                  <c:v>Expected </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Sheet'!$P$92:$U$92</c:f>
              <c:strCache>
                <c:ptCount val="6"/>
                <c:pt idx="0">
                  <c:v>Pre-programme</c:v>
                </c:pt>
                <c:pt idx="1">
                  <c:v>Post-programme</c:v>
                </c:pt>
                <c:pt idx="2">
                  <c:v>Blank</c:v>
                </c:pt>
                <c:pt idx="3">
                  <c:v>Blank</c:v>
                </c:pt>
                <c:pt idx="4">
                  <c:v>Blank</c:v>
                </c:pt>
                <c:pt idx="5">
                  <c:v>Blank</c:v>
                </c:pt>
              </c:strCache>
            </c:strRef>
          </c:cat>
          <c:val>
            <c:numRef>
              <c:f>'Analysis Sheet'!$P$93:$U$93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Sheet'!$O$94</c15:sqref>
                        </c15:formulaRef>
                      </c:ext>
                    </c:extLst>
                    <c:strCache>
                      <c:ptCount val="1"/>
                      <c:pt idx="0">
                        <c:v>Unexpected</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21-2701-441D-AB8B-D48CF2A96DEC}"/>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22-2701-441D-AB8B-D48CF2A96DEC}"/>
                    </c:ext>
                  </c:extLst>
                </c:dPt>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Sheet'!$P$92:$U$92</c15:sqref>
                        </c15:formulaRef>
                      </c:ext>
                    </c:extLst>
                    <c:strCache>
                      <c:ptCount val="6"/>
                      <c:pt idx="0">
                        <c:v>Pre-programme</c:v>
                      </c:pt>
                      <c:pt idx="1">
                        <c:v>Post-programme</c:v>
                      </c:pt>
                      <c:pt idx="2">
                        <c:v>Blank</c:v>
                      </c:pt>
                      <c:pt idx="3">
                        <c:v>Blank</c:v>
                      </c:pt>
                      <c:pt idx="4">
                        <c:v>Blank</c:v>
                      </c:pt>
                      <c:pt idx="5">
                        <c:v>Blank</c:v>
                      </c:pt>
                    </c:strCache>
                  </c:strRef>
                </c:cat>
                <c:val>
                  <c:numRef>
                    <c:extLst>
                      <c:ext uri="{02D57815-91ED-43cb-92C2-25804820EDAC}">
                        <c15:formulaRef>
                          <c15:sqref>'Analysis Sheet'!$P$94:$U$94</c15:sqref>
                        </c15:formulaRef>
                      </c:ext>
                    </c:extLst>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20-2701-441D-AB8B-D48CF2A96DEC}"/>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residents who had a Best Interests</a:t>
            </a:r>
            <a:r>
              <a:rPr lang="en-US" sz="1000" i="1" baseline="0"/>
              <a:t> Discussion</a:t>
            </a:r>
            <a:endParaRPr lang="en-US" sz="1000" i="1"/>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506613768097071"/>
          <c:h val="0.65949709699453551"/>
        </c:manualLayout>
      </c:layout>
      <c:barChart>
        <c:barDir val="col"/>
        <c:grouping val="clustered"/>
        <c:varyColors val="0"/>
        <c:ser>
          <c:idx val="0"/>
          <c:order val="0"/>
          <c:tx>
            <c:strRef>
              <c:f>'Analysis Sheet'!$U$10</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Sheet'!$T$11:$T$17</c:f>
              <c:strCache>
                <c:ptCount val="7"/>
                <c:pt idx="0">
                  <c:v>Pre-programme</c:v>
                </c:pt>
                <c:pt idx="1">
                  <c:v>Post-programme</c:v>
                </c:pt>
                <c:pt idx="2">
                  <c:v>Blank</c:v>
                </c:pt>
                <c:pt idx="3">
                  <c:v>Blank</c:v>
                </c:pt>
                <c:pt idx="4">
                  <c:v>Blank</c:v>
                </c:pt>
                <c:pt idx="5">
                  <c:v>Blank</c:v>
                </c:pt>
                <c:pt idx="6">
                  <c:v>Blank</c:v>
                </c:pt>
              </c:strCache>
            </c:strRef>
          </c:cat>
          <c:val>
            <c:numRef>
              <c:f>'Analysis Sheet'!$U$11:$U$17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Sheet'!$V$10</c15:sqref>
                        </c15:formulaRef>
                      </c:ext>
                    </c:extLst>
                    <c:strCache>
                      <c:ptCount val="1"/>
                      <c:pt idx="0">
                        <c:v>Did Not Have</c:v>
                      </c:pt>
                    </c:strCache>
                  </c:strRef>
                </c:tx>
                <c:invertIfNegative val="0"/>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Sheet'!$T$11:$T$17</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Sheet'!$V$11:$V$17</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B711-4369-BBDD-B6BB85167885}"/>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all</a:t>
            </a:r>
            <a:r>
              <a:rPr lang="en-US" sz="1000" i="1" baseline="0"/>
              <a:t> residents who had a mental capacity assessment</a:t>
            </a:r>
            <a:endParaRPr lang="en-US" sz="1000" i="1"/>
          </a:p>
        </c:rich>
      </c:tx>
      <c:layout>
        <c:manualLayout>
          <c:xMode val="edge"/>
          <c:yMode val="edge"/>
          <c:x val="0.16717688851739629"/>
          <c:y val="1.8072632058287796E-2"/>
        </c:manualLayout>
      </c:layout>
      <c:overlay val="0"/>
      <c:spPr>
        <a:solidFill>
          <a:schemeClr val="accent1">
            <a:lumMod val="40000"/>
            <a:lumOff val="60000"/>
          </a:schemeClr>
        </a:solidFill>
        <a:ln>
          <a:solidFill>
            <a:schemeClr val="tx1"/>
          </a:solidFill>
        </a:ln>
      </c:spPr>
    </c:title>
    <c:autoTitleDeleted val="0"/>
    <c:plotArea>
      <c:layout>
        <c:manualLayout>
          <c:layoutTarget val="inner"/>
          <c:xMode val="edge"/>
          <c:yMode val="edge"/>
          <c:x val="8.8223394745701719E-2"/>
          <c:y val="0.1339916325136612"/>
          <c:w val="0.83068673887553846"/>
          <c:h val="0.66510473588342445"/>
        </c:manualLayout>
      </c:layout>
      <c:barChart>
        <c:barDir val="col"/>
        <c:grouping val="clustered"/>
        <c:varyColors val="0"/>
        <c:ser>
          <c:idx val="0"/>
          <c:order val="0"/>
          <c:tx>
            <c:strRef>
              <c:f>'Analysis Sheet'!$P$10</c:f>
              <c:strCache>
                <c:ptCount val="1"/>
                <c:pt idx="0">
                  <c:v>Had</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5FF3-4884-A203-9029FEEAF59A}"/>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5FF3-4884-A203-9029FEEAF59A}"/>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5-1C7F-4A28-88CD-BE2BF63BCA1B}"/>
              </c:ext>
            </c:extLst>
          </c:dPt>
          <c:dPt>
            <c:idx val="3"/>
            <c:invertIfNegative val="0"/>
            <c:bubble3D val="0"/>
            <c:spPr>
              <a:solidFill>
                <a:srgbClr val="00B0F0"/>
              </a:solidFill>
              <a:ln>
                <a:solidFill>
                  <a:schemeClr val="tx1"/>
                </a:solidFill>
              </a:ln>
            </c:spPr>
            <c:extLst>
              <c:ext xmlns:c16="http://schemas.microsoft.com/office/drawing/2014/chart" uri="{C3380CC4-5D6E-409C-BE32-E72D297353CC}">
                <c16:uniqueId val="{00000008-1C7F-4A28-88CD-BE2BF63BCA1B}"/>
              </c:ext>
            </c:extLst>
          </c:dPt>
          <c:dPt>
            <c:idx val="4"/>
            <c:invertIfNegative val="0"/>
            <c:bubble3D val="0"/>
            <c:spPr>
              <a:solidFill>
                <a:srgbClr val="FF0000"/>
              </a:solidFill>
              <a:ln>
                <a:solidFill>
                  <a:schemeClr val="tx1"/>
                </a:solidFill>
              </a:ln>
            </c:spPr>
            <c:extLst>
              <c:ext xmlns:c16="http://schemas.microsoft.com/office/drawing/2014/chart" uri="{C3380CC4-5D6E-409C-BE32-E72D297353CC}">
                <c16:uniqueId val="{0000000C-1C7F-4A28-88CD-BE2BF63BCA1B}"/>
              </c:ext>
            </c:extLst>
          </c:dPt>
          <c:dPt>
            <c:idx val="5"/>
            <c:invertIfNegative val="0"/>
            <c:bubble3D val="0"/>
            <c:spPr>
              <a:solidFill>
                <a:srgbClr val="8064A2"/>
              </a:solidFill>
              <a:ln>
                <a:solidFill>
                  <a:schemeClr val="tx1"/>
                </a:solidFill>
              </a:ln>
            </c:spPr>
            <c:extLst>
              <c:ext xmlns:c16="http://schemas.microsoft.com/office/drawing/2014/chart" uri="{C3380CC4-5D6E-409C-BE32-E72D297353CC}">
                <c16:uniqueId val="{00000010-1C7F-4A28-88CD-BE2BF63BCA1B}"/>
              </c:ext>
            </c:extLst>
          </c:dPt>
          <c:dPt>
            <c:idx val="6"/>
            <c:invertIfNegative val="0"/>
            <c:bubble3D val="0"/>
            <c:spPr>
              <a:solidFill>
                <a:srgbClr val="FFFFFF"/>
              </a:solidFill>
              <a:ln>
                <a:solidFill>
                  <a:schemeClr val="tx1"/>
                </a:solidFill>
              </a:ln>
            </c:spPr>
            <c:extLst>
              <c:ext xmlns:c16="http://schemas.microsoft.com/office/drawing/2014/chart" uri="{C3380CC4-5D6E-409C-BE32-E72D297353CC}">
                <c16:uniqueId val="{00000013-1C7F-4A28-88CD-BE2BF63BCA1B}"/>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Sheet'!$O$11:$O$17</c:f>
              <c:strCache>
                <c:ptCount val="7"/>
                <c:pt idx="0">
                  <c:v>Pre-programme</c:v>
                </c:pt>
                <c:pt idx="1">
                  <c:v>Post-programme</c:v>
                </c:pt>
                <c:pt idx="2">
                  <c:v>Blank</c:v>
                </c:pt>
                <c:pt idx="3">
                  <c:v>Blank</c:v>
                </c:pt>
                <c:pt idx="4">
                  <c:v>Blank</c:v>
                </c:pt>
                <c:pt idx="5">
                  <c:v>Blank</c:v>
                </c:pt>
                <c:pt idx="6">
                  <c:v>Blank</c:v>
                </c:pt>
              </c:strCache>
            </c:strRef>
          </c:cat>
          <c:val>
            <c:numRef>
              <c:f>'Analysis Sheet'!$P$11:$P$17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5FF3-4884-A203-9029FEEAF59A}"/>
            </c:ext>
          </c:extLst>
        </c:ser>
        <c:dLbls>
          <c:dLblPos val="outEnd"/>
          <c:showLegendKey val="0"/>
          <c:showVal val="1"/>
          <c:showCatName val="0"/>
          <c:showSerName val="0"/>
          <c:showPercent val="0"/>
          <c:showBubbleSize val="0"/>
        </c:dLbls>
        <c:gapWidth val="211"/>
        <c:overlap val="-58"/>
        <c:axId val="183491968"/>
        <c:axId val="184695808"/>
        <c:extLst>
          <c:ext xmlns:c15="http://schemas.microsoft.com/office/drawing/2012/chart" uri="{02D57815-91ED-43cb-92C2-25804820EDAC}">
            <c15:filteredBarSeries>
              <c15:ser>
                <c:idx val="1"/>
                <c:order val="1"/>
                <c:tx>
                  <c:strRef>
                    <c:extLst>
                      <c:ext uri="{02D57815-91ED-43cb-92C2-25804820EDAC}">
                        <c15:formulaRef>
                          <c15:sqref>'Analysis Sheet'!$Q$10</c15:sqref>
                        </c15:formulaRef>
                      </c:ext>
                    </c:extLst>
                    <c:strCache>
                      <c:ptCount val="1"/>
                      <c:pt idx="0">
                        <c:v>Did Not Have</c:v>
                      </c:pt>
                    </c:strCache>
                  </c:strRef>
                </c:tx>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Sheet'!$O$11:$O$17</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Sheet'!$Q$11:$Q$17</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86C2-4EC0-8435-6CDE3845B084}"/>
                  </c:ext>
                </c:extLst>
              </c15:ser>
            </c15:filteredBarSeries>
          </c:ext>
        </c:extLst>
      </c:barChart>
      <c:catAx>
        <c:axId val="183491968"/>
        <c:scaling>
          <c:orientation val="minMax"/>
        </c:scaling>
        <c:delete val="0"/>
        <c:axPos val="b"/>
        <c:numFmt formatCode="General" sourceLinked="0"/>
        <c:majorTickMark val="none"/>
        <c:minorTickMark val="none"/>
        <c:tickLblPos val="nextTo"/>
        <c:txPr>
          <a:bodyPr/>
          <a:lstStyle/>
          <a:p>
            <a:pPr>
              <a:defRPr sz="800" b="1" i="1" baseline="0"/>
            </a:pPr>
            <a:endParaRPr lang="en-US"/>
          </a:p>
        </c:txPr>
        <c:crossAx val="184695808"/>
        <c:crosses val="autoZero"/>
        <c:auto val="1"/>
        <c:lblAlgn val="ctr"/>
        <c:lblOffset val="100"/>
        <c:noMultiLvlLbl val="0"/>
      </c:catAx>
      <c:valAx>
        <c:axId val="184695808"/>
        <c:scaling>
          <c:orientation val="minMax"/>
          <c:max val="1"/>
        </c:scaling>
        <c:delete val="1"/>
        <c:axPos val="l"/>
        <c:majorGridlines>
          <c:spPr>
            <a:ln>
              <a:solidFill>
                <a:sysClr val="windowText" lastClr="000000">
                  <a:alpha val="22000"/>
                </a:sysClr>
              </a:solidFill>
            </a:ln>
          </c:spPr>
        </c:majorGridlines>
        <c:numFmt formatCode="0%" sourceLinked="1"/>
        <c:majorTickMark val="none"/>
        <c:minorTickMark val="none"/>
        <c:tickLblPos val="nextTo"/>
        <c:crossAx val="18349196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deaths that were expected that had a DNACPR in place</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5506359781950336"/>
          <c:h val="0.65949709699453551"/>
        </c:manualLayout>
      </c:layout>
      <c:barChart>
        <c:barDir val="col"/>
        <c:grouping val="clustered"/>
        <c:varyColors val="0"/>
        <c:ser>
          <c:idx val="0"/>
          <c:order val="0"/>
          <c:tx>
            <c:strRef>
              <c:f>'Analysis Sheet'!$O$100</c:f>
              <c:strCache>
                <c:ptCount val="1"/>
                <c:pt idx="0">
                  <c:v>Yes %</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Sheet'!$P$99:$U$99</c:f>
              <c:strCache>
                <c:ptCount val="6"/>
                <c:pt idx="0">
                  <c:v>Pre-programme</c:v>
                </c:pt>
                <c:pt idx="1">
                  <c:v>Post-programme</c:v>
                </c:pt>
                <c:pt idx="2">
                  <c:v>Blank</c:v>
                </c:pt>
                <c:pt idx="3">
                  <c:v>Blank</c:v>
                </c:pt>
                <c:pt idx="4">
                  <c:v>Blank</c:v>
                </c:pt>
                <c:pt idx="5">
                  <c:v>Blank</c:v>
                </c:pt>
              </c:strCache>
            </c:strRef>
          </c:cat>
          <c:val>
            <c:numRef>
              <c:f>'Analysis Sheet'!$P$100:$U$100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Sheet'!$O$101</c15:sqref>
                        </c15:formulaRef>
                      </c:ext>
                    </c:extLst>
                    <c:strCache>
                      <c:ptCount val="1"/>
                      <c:pt idx="0">
                        <c:v>Yes number</c:v>
                      </c:pt>
                    </c:strCache>
                  </c:strRef>
                </c:tx>
                <c:invertIfNegative val="0"/>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Sheet'!$P$99:$U$99</c15:sqref>
                        </c15:formulaRef>
                      </c:ext>
                    </c:extLst>
                    <c:strCache>
                      <c:ptCount val="6"/>
                      <c:pt idx="0">
                        <c:v>Pre-programme</c:v>
                      </c:pt>
                      <c:pt idx="1">
                        <c:v>Post-programme</c:v>
                      </c:pt>
                      <c:pt idx="2">
                        <c:v>Blank</c:v>
                      </c:pt>
                      <c:pt idx="3">
                        <c:v>Blank</c:v>
                      </c:pt>
                      <c:pt idx="4">
                        <c:v>Blank</c:v>
                      </c:pt>
                      <c:pt idx="5">
                        <c:v>Blank</c:v>
                      </c:pt>
                    </c:strCache>
                  </c:strRef>
                </c:cat>
                <c:val>
                  <c:numRef>
                    <c:extLst>
                      <c:ext uri="{02D57815-91ED-43cb-92C2-25804820EDAC}">
                        <c15:formulaRef>
                          <c15:sqref>'Analysis Sheet'!$P$101:$U$101</c15:sqref>
                        </c15:formulaRef>
                      </c:ext>
                    </c:extLst>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9F24-4426-8EE3-C8B47D384BE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'Analysis Sheet'!$O$102</c15:sqref>
                        </c15:formulaRef>
                      </c:ext>
                    </c:extLst>
                    <c:strCache>
                      <c:ptCount val="1"/>
                      <c:pt idx="0">
                        <c:v>Death expected = Yes</c:v>
                      </c:pt>
                    </c:strCache>
                  </c:strRef>
                </c:tx>
                <c:invertIfNegative val="0"/>
                <c:dLbls>
                  <c:delete val="1"/>
                </c:dLbls>
                <c:cat>
                  <c:strRef>
                    <c:extLst xmlns:c15="http://schemas.microsoft.com/office/drawing/2012/chart">
                      <c:ext xmlns:c15="http://schemas.microsoft.com/office/drawing/2012/chart" uri="{02D57815-91ED-43cb-92C2-25804820EDAC}">
                        <c15:formulaRef>
                          <c15:sqref>'Analysis Sheet'!$P$99:$U$99</c15:sqref>
                        </c15:formulaRef>
                      </c:ext>
                    </c:extLst>
                    <c:strCache>
                      <c:ptCount val="6"/>
                      <c:pt idx="0">
                        <c:v>Pre-programme</c:v>
                      </c:pt>
                      <c:pt idx="1">
                        <c:v>Post-programme</c:v>
                      </c:pt>
                      <c:pt idx="2">
                        <c:v>Blank</c:v>
                      </c:pt>
                      <c:pt idx="3">
                        <c:v>Blank</c:v>
                      </c:pt>
                      <c:pt idx="4">
                        <c:v>Blank</c:v>
                      </c:pt>
                      <c:pt idx="5">
                        <c:v>Blank</c:v>
                      </c:pt>
                    </c:strCache>
                  </c:strRef>
                </c:cat>
                <c:val>
                  <c:numRef>
                    <c:extLst xmlns:c15="http://schemas.microsoft.com/office/drawing/2012/chart">
                      <c:ext xmlns:c15="http://schemas.microsoft.com/office/drawing/2012/chart" uri="{02D57815-91ED-43cb-92C2-25804820EDAC}">
                        <c15:formulaRef>
                          <c15:sqref>'Analysis Sheet'!$P$102:$U$102</c15:sqref>
                        </c15:formulaRef>
                      </c:ext>
                    </c:extLst>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F-9F24-4426-8EE3-C8B47D384BEF}"/>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residents who had a EoLC care plan (or similar) completed</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4294461027751877"/>
          <c:h val="0.65949709699453551"/>
        </c:manualLayout>
      </c:layout>
      <c:barChart>
        <c:barDir val="col"/>
        <c:grouping val="clustered"/>
        <c:varyColors val="0"/>
        <c:ser>
          <c:idx val="0"/>
          <c:order val="0"/>
          <c:tx>
            <c:strRef>
              <c:f>'Analysis Sheet'!$P$50</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Sheet'!$O$51:$O$57</c:f>
              <c:strCache>
                <c:ptCount val="7"/>
                <c:pt idx="0">
                  <c:v>Pre-programme</c:v>
                </c:pt>
                <c:pt idx="1">
                  <c:v>Post-programme</c:v>
                </c:pt>
                <c:pt idx="2">
                  <c:v>Blank</c:v>
                </c:pt>
                <c:pt idx="3">
                  <c:v>Blank</c:v>
                </c:pt>
                <c:pt idx="4">
                  <c:v>Blank</c:v>
                </c:pt>
                <c:pt idx="5">
                  <c:v>Blank</c:v>
                </c:pt>
                <c:pt idx="6">
                  <c:v>Blank</c:v>
                </c:pt>
              </c:strCache>
            </c:strRef>
          </c:cat>
          <c:val>
            <c:numRef>
              <c:f>'Analysis Sheet'!$P$51:$P$57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Sheet'!$Q$50</c15:sqref>
                        </c15:formulaRef>
                      </c:ext>
                    </c:extLst>
                    <c:strCache>
                      <c:ptCount val="1"/>
                      <c:pt idx="0">
                        <c:v>Did Not Have</c:v>
                      </c:pt>
                    </c:strCache>
                  </c:strRef>
                </c:tx>
                <c:spPr>
                  <a:solidFill>
                    <a:schemeClr val="accent6">
                      <a:lumMod val="75000"/>
                    </a:schemeClr>
                  </a:solidFill>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13-A836-4979-ABEC-E47509EE13E7}"/>
                    </c:ext>
                  </c:extLst>
                </c:dPt>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Sheet'!$O$51:$O$57</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Sheet'!$Q$51:$Q$57</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2-A836-4979-ABEC-E47509EE13E7}"/>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i="1"/>
            </a:pPr>
            <a:r>
              <a:rPr lang="en-US" sz="1000" i="1"/>
              <a:t>% of staff who have received EoLC training</a:t>
            </a:r>
          </a:p>
        </c:rich>
      </c:tx>
      <c:layout>
        <c:manualLayout>
          <c:xMode val="edge"/>
          <c:yMode val="edge"/>
          <c:x val="0.16349105362974811"/>
          <c:y val="1.8072632058287796E-2"/>
        </c:manualLayout>
      </c:layout>
      <c:overlay val="0"/>
      <c:spPr>
        <a:solidFill>
          <a:schemeClr val="accent1">
            <a:lumMod val="40000"/>
            <a:lumOff val="60000"/>
          </a:schemeClr>
        </a:solidFill>
        <a:ln>
          <a:solidFill>
            <a:schemeClr val="tx1"/>
          </a:solidFill>
        </a:ln>
      </c:spPr>
    </c:title>
    <c:autoTitleDeleted val="0"/>
    <c:plotArea>
      <c:layout>
        <c:manualLayout>
          <c:layoutTarget val="inner"/>
          <c:xMode val="edge"/>
          <c:yMode val="edge"/>
          <c:x val="5.2034064675622119E-2"/>
          <c:y val="0.1339916325136612"/>
          <c:w val="0.83780024696738575"/>
          <c:h val="0.65426115664845175"/>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2BE3-4B8C-86A9-339A064D9840}"/>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2BE3-4B8C-86A9-339A064D9840}"/>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6-97FA-4718-8738-B3B5AFE4D430}"/>
              </c:ext>
            </c:extLst>
          </c:dPt>
          <c:dPt>
            <c:idx val="3"/>
            <c:invertIfNegative val="0"/>
            <c:bubble3D val="0"/>
            <c:spPr>
              <a:solidFill>
                <a:srgbClr val="00B0F0"/>
              </a:solidFill>
              <a:ln>
                <a:solidFill>
                  <a:schemeClr val="tx1"/>
                </a:solidFill>
              </a:ln>
            </c:spPr>
            <c:extLst>
              <c:ext xmlns:c16="http://schemas.microsoft.com/office/drawing/2014/chart" uri="{C3380CC4-5D6E-409C-BE32-E72D297353CC}">
                <c16:uniqueId val="{00000009-97FA-4718-8738-B3B5AFE4D430}"/>
              </c:ext>
            </c:extLst>
          </c:dPt>
          <c:dPt>
            <c:idx val="4"/>
            <c:invertIfNegative val="0"/>
            <c:bubble3D val="0"/>
            <c:spPr>
              <a:solidFill>
                <a:srgbClr val="FF0000"/>
              </a:solidFill>
              <a:ln>
                <a:solidFill>
                  <a:schemeClr val="tx1"/>
                </a:solidFill>
              </a:ln>
            </c:spPr>
            <c:extLst>
              <c:ext xmlns:c16="http://schemas.microsoft.com/office/drawing/2014/chart" uri="{C3380CC4-5D6E-409C-BE32-E72D297353CC}">
                <c16:uniqueId val="{0000000C-97FA-4718-8738-B3B5AFE4D430}"/>
              </c:ext>
            </c:extLst>
          </c:dPt>
          <c:dPt>
            <c:idx val="5"/>
            <c:invertIfNegative val="0"/>
            <c:bubble3D val="0"/>
            <c:spPr>
              <a:solidFill>
                <a:schemeClr val="accent4"/>
              </a:solidFill>
              <a:ln>
                <a:solidFill>
                  <a:schemeClr val="tx1"/>
                </a:solidFill>
              </a:ln>
            </c:spPr>
            <c:extLst>
              <c:ext xmlns:c16="http://schemas.microsoft.com/office/drawing/2014/chart" uri="{C3380CC4-5D6E-409C-BE32-E72D297353CC}">
                <c16:uniqueId val="{0000000F-97FA-4718-8738-B3B5AFE4D430}"/>
              </c:ext>
            </c:extLst>
          </c:dPt>
          <c:dPt>
            <c:idx val="6"/>
            <c:invertIfNegative val="0"/>
            <c:bubble3D val="0"/>
            <c:spPr>
              <a:solidFill>
                <a:srgbClr val="FFFFFF"/>
              </a:solidFill>
              <a:ln>
                <a:solidFill>
                  <a:schemeClr val="tx1"/>
                </a:solidFill>
              </a:ln>
            </c:spPr>
            <c:extLst>
              <c:ext xmlns:c16="http://schemas.microsoft.com/office/drawing/2014/chart" uri="{C3380CC4-5D6E-409C-BE32-E72D297353CC}">
                <c16:uniqueId val="{00000014-97FA-4718-8738-B3B5AFE4D430}"/>
              </c:ext>
            </c:extLst>
          </c:dPt>
          <c:dLbls>
            <c:numFmt formatCode="0%" sourceLinked="0"/>
            <c:spPr>
              <a:noFill/>
              <a:ln>
                <a:noFill/>
              </a:ln>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Sheet'!$O$6:$U$6</c:f>
              <c:strCache>
                <c:ptCount val="7"/>
                <c:pt idx="0">
                  <c:v>Pre-programme</c:v>
                </c:pt>
                <c:pt idx="1">
                  <c:v>Post-programme</c:v>
                </c:pt>
                <c:pt idx="2">
                  <c:v>Blank</c:v>
                </c:pt>
                <c:pt idx="3">
                  <c:v>Blank</c:v>
                </c:pt>
                <c:pt idx="4">
                  <c:v>Blank</c:v>
                </c:pt>
                <c:pt idx="5">
                  <c:v>Blank</c:v>
                </c:pt>
                <c:pt idx="6">
                  <c:v>Blank</c:v>
                </c:pt>
              </c:strCache>
            </c:strRef>
          </c:cat>
          <c:val>
            <c:numRef>
              <c:f>'Analysis Sheet'!$O$7:$U$7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BE3-4B8C-86A9-339A064D9840}"/>
            </c:ext>
          </c:extLst>
        </c:ser>
        <c:dLbls>
          <c:showLegendKey val="0"/>
          <c:showVal val="0"/>
          <c:showCatName val="0"/>
          <c:showSerName val="0"/>
          <c:showPercent val="0"/>
          <c:showBubbleSize val="0"/>
        </c:dLbls>
        <c:gapWidth val="211"/>
        <c:overlap val="-25"/>
        <c:axId val="175027328"/>
        <c:axId val="175028864"/>
      </c:barChart>
      <c:catAx>
        <c:axId val="175027328"/>
        <c:scaling>
          <c:orientation val="minMax"/>
        </c:scaling>
        <c:delete val="0"/>
        <c:axPos val="b"/>
        <c:numFmt formatCode="General" sourceLinked="0"/>
        <c:majorTickMark val="none"/>
        <c:minorTickMark val="none"/>
        <c:tickLblPos val="nextTo"/>
        <c:txPr>
          <a:bodyPr/>
          <a:lstStyle/>
          <a:p>
            <a:pPr>
              <a:defRPr sz="800" b="1" i="1" baseline="0"/>
            </a:pPr>
            <a:endParaRPr lang="en-US"/>
          </a:p>
        </c:txPr>
        <c:crossAx val="175028864"/>
        <c:crosses val="autoZero"/>
        <c:auto val="1"/>
        <c:lblAlgn val="ctr"/>
        <c:lblOffset val="100"/>
        <c:noMultiLvlLbl val="0"/>
      </c:catAx>
      <c:valAx>
        <c:axId val="175028864"/>
        <c:scaling>
          <c:orientation val="minMax"/>
          <c:max val="1"/>
        </c:scaling>
        <c:delete val="1"/>
        <c:axPos val="l"/>
        <c:majorGridlines>
          <c:spPr>
            <a:ln>
              <a:solidFill>
                <a:sysClr val="windowText" lastClr="000000">
                  <a:alpha val="22000"/>
                </a:sysClr>
              </a:solidFill>
            </a:ln>
          </c:spPr>
        </c:majorGridlines>
        <c:numFmt formatCode="0%" sourceLinked="1"/>
        <c:majorTickMark val="none"/>
        <c:minorTickMark val="none"/>
        <c:tickLblPos val="nextTo"/>
        <c:crossAx val="175027328"/>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by preferred place of death</a:t>
            </a:r>
            <a:endParaRPr lang="en-US" sz="1000" i="1"/>
          </a:p>
        </c:rich>
      </c:tx>
      <c:layout/>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2936420273847107"/>
          <c:y val="0.17375142304189437"/>
          <c:w val="0.81138163462701007"/>
          <c:h val="0.61835553278688526"/>
        </c:manualLayout>
      </c:layout>
      <c:barChart>
        <c:barDir val="col"/>
        <c:grouping val="stacked"/>
        <c:varyColors val="0"/>
        <c:ser>
          <c:idx val="0"/>
          <c:order val="0"/>
          <c:tx>
            <c:strRef>
              <c:f>'Analysis Sheet'!$P$65</c:f>
              <c:strCache>
                <c:ptCount val="1"/>
                <c:pt idx="0">
                  <c:v>Care Home</c:v>
                </c:pt>
              </c:strCache>
            </c:strRef>
          </c:tx>
          <c:spPr>
            <a:solidFill>
              <a:srgbClr val="92D050"/>
            </a:solidFill>
            <a:ln>
              <a:solidFill>
                <a:sysClr val="windowText" lastClr="000000"/>
              </a:solidFill>
            </a:ln>
          </c:spPr>
          <c:invertIfNegative val="0"/>
          <c:cat>
            <c:strRef>
              <c:f>'Analysis Sheet'!$O$66:$O$72</c:f>
              <c:strCache>
                <c:ptCount val="7"/>
                <c:pt idx="0">
                  <c:v>Pre-programme</c:v>
                </c:pt>
                <c:pt idx="1">
                  <c:v>Post-programme</c:v>
                </c:pt>
                <c:pt idx="2">
                  <c:v>Blank</c:v>
                </c:pt>
                <c:pt idx="3">
                  <c:v>Blank</c:v>
                </c:pt>
                <c:pt idx="4">
                  <c:v>Blank</c:v>
                </c:pt>
                <c:pt idx="5">
                  <c:v>Blank</c:v>
                </c:pt>
                <c:pt idx="6">
                  <c:v>Blank</c:v>
                </c:pt>
              </c:strCache>
            </c:strRef>
          </c:cat>
          <c:val>
            <c:numRef>
              <c:f>'Analysis Sheet'!$P$66:$P$72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868-4475-B671-924A362483E2}"/>
            </c:ext>
          </c:extLst>
        </c:ser>
        <c:ser>
          <c:idx val="1"/>
          <c:order val="1"/>
          <c:tx>
            <c:strRef>
              <c:f>'Analysis Sheet'!$Q$65</c:f>
              <c:strCache>
                <c:ptCount val="1"/>
                <c:pt idx="0">
                  <c:v>Hospice</c:v>
                </c:pt>
              </c:strCache>
            </c:strRef>
          </c:tx>
          <c:spPr>
            <a:solidFill>
              <a:schemeClr val="accent6">
                <a:lumMod val="75000"/>
              </a:schemeClr>
            </a:solidFill>
            <a:ln>
              <a:solidFill>
                <a:sysClr val="windowText" lastClr="000000"/>
              </a:solidFill>
            </a:ln>
          </c:spPr>
          <c:invertIfNegative val="0"/>
          <c:cat>
            <c:strRef>
              <c:f>'Analysis Sheet'!$O$66:$O$72</c:f>
              <c:strCache>
                <c:ptCount val="7"/>
                <c:pt idx="0">
                  <c:v>Pre-programme</c:v>
                </c:pt>
                <c:pt idx="1">
                  <c:v>Post-programme</c:v>
                </c:pt>
                <c:pt idx="2">
                  <c:v>Blank</c:v>
                </c:pt>
                <c:pt idx="3">
                  <c:v>Blank</c:v>
                </c:pt>
                <c:pt idx="4">
                  <c:v>Blank</c:v>
                </c:pt>
                <c:pt idx="5">
                  <c:v>Blank</c:v>
                </c:pt>
                <c:pt idx="6">
                  <c:v>Blank</c:v>
                </c:pt>
              </c:strCache>
            </c:strRef>
          </c:cat>
          <c:val>
            <c:numRef>
              <c:f>'Analysis Sheet'!$Q$66:$Q$72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868-4475-B671-924A362483E2}"/>
            </c:ext>
          </c:extLst>
        </c:ser>
        <c:ser>
          <c:idx val="2"/>
          <c:order val="2"/>
          <c:tx>
            <c:strRef>
              <c:f>'Analysis Sheet'!$R$65</c:f>
              <c:strCache>
                <c:ptCount val="1"/>
                <c:pt idx="0">
                  <c:v>Home</c:v>
                </c:pt>
              </c:strCache>
            </c:strRef>
          </c:tx>
          <c:spPr>
            <a:solidFill>
              <a:srgbClr val="FFFF99"/>
            </a:solidFill>
            <a:ln>
              <a:solidFill>
                <a:schemeClr val="tx1"/>
              </a:solidFill>
            </a:ln>
          </c:spPr>
          <c:invertIfNegative val="0"/>
          <c:cat>
            <c:strRef>
              <c:f>'Analysis Sheet'!$O$66:$O$72</c:f>
              <c:strCache>
                <c:ptCount val="7"/>
                <c:pt idx="0">
                  <c:v>Pre-programme</c:v>
                </c:pt>
                <c:pt idx="1">
                  <c:v>Post-programme</c:v>
                </c:pt>
                <c:pt idx="2">
                  <c:v>Blank</c:v>
                </c:pt>
                <c:pt idx="3">
                  <c:v>Blank</c:v>
                </c:pt>
                <c:pt idx="4">
                  <c:v>Blank</c:v>
                </c:pt>
                <c:pt idx="5">
                  <c:v>Blank</c:v>
                </c:pt>
                <c:pt idx="6">
                  <c:v>Blank</c:v>
                </c:pt>
              </c:strCache>
            </c:strRef>
          </c:cat>
          <c:val>
            <c:numRef>
              <c:f>'Analysis Sheet'!$R$66:$R$72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4A2-4087-B283-0CEC91F780D9}"/>
            </c:ext>
          </c:extLst>
        </c:ser>
        <c:ser>
          <c:idx val="3"/>
          <c:order val="3"/>
          <c:tx>
            <c:strRef>
              <c:f>'Analysis Sheet'!$S$65</c:f>
              <c:strCache>
                <c:ptCount val="1"/>
                <c:pt idx="0">
                  <c:v>Hospital</c:v>
                </c:pt>
              </c:strCache>
            </c:strRef>
          </c:tx>
          <c:spPr>
            <a:ln>
              <a:solidFill>
                <a:schemeClr val="tx1"/>
              </a:solidFill>
            </a:ln>
          </c:spPr>
          <c:invertIfNegative val="0"/>
          <c:cat>
            <c:strRef>
              <c:f>'Analysis Sheet'!$O$66:$O$72</c:f>
              <c:strCache>
                <c:ptCount val="7"/>
                <c:pt idx="0">
                  <c:v>Pre-programme</c:v>
                </c:pt>
                <c:pt idx="1">
                  <c:v>Post-programme</c:v>
                </c:pt>
                <c:pt idx="2">
                  <c:v>Blank</c:v>
                </c:pt>
                <c:pt idx="3">
                  <c:v>Blank</c:v>
                </c:pt>
                <c:pt idx="4">
                  <c:v>Blank</c:v>
                </c:pt>
                <c:pt idx="5">
                  <c:v>Blank</c:v>
                </c:pt>
                <c:pt idx="6">
                  <c:v>Blank</c:v>
                </c:pt>
              </c:strCache>
            </c:strRef>
          </c:cat>
          <c:val>
            <c:numRef>
              <c:f>'Analysis Sheet'!$S$66:$S$72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E4A2-4087-B283-0CEC91F780D9}"/>
            </c:ext>
          </c:extLst>
        </c:ser>
        <c:ser>
          <c:idx val="4"/>
          <c:order val="4"/>
          <c:tx>
            <c:strRef>
              <c:f>'Analysis Sheet'!$T$65</c:f>
              <c:strCache>
                <c:ptCount val="1"/>
                <c:pt idx="0">
                  <c:v>Unrecorded</c:v>
                </c:pt>
              </c:strCache>
            </c:strRef>
          </c:tx>
          <c:spPr>
            <a:solidFill>
              <a:schemeClr val="bg1">
                <a:lumMod val="85000"/>
              </a:schemeClr>
            </a:solidFill>
            <a:ln>
              <a:solidFill>
                <a:sysClr val="windowText" lastClr="000000"/>
              </a:solidFill>
            </a:ln>
          </c:spPr>
          <c:invertIfNegative val="0"/>
          <c:cat>
            <c:strRef>
              <c:f>'Analysis Sheet'!$O$66:$O$72</c:f>
              <c:strCache>
                <c:ptCount val="7"/>
                <c:pt idx="0">
                  <c:v>Pre-programme</c:v>
                </c:pt>
                <c:pt idx="1">
                  <c:v>Post-programme</c:v>
                </c:pt>
                <c:pt idx="2">
                  <c:v>Blank</c:v>
                </c:pt>
                <c:pt idx="3">
                  <c:v>Blank</c:v>
                </c:pt>
                <c:pt idx="4">
                  <c:v>Blank</c:v>
                </c:pt>
                <c:pt idx="5">
                  <c:v>Blank</c:v>
                </c:pt>
                <c:pt idx="6">
                  <c:v>Blank</c:v>
                </c:pt>
              </c:strCache>
            </c:strRef>
          </c:cat>
          <c:val>
            <c:numRef>
              <c:f>'Analysis Sheet'!$T$66:$T$72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E4A2-4087-B283-0CEC91F780D9}"/>
            </c:ext>
          </c:extLst>
        </c:ser>
        <c:dLbls>
          <c:showLegendKey val="0"/>
          <c:showVal val="0"/>
          <c:showCatName val="0"/>
          <c:showSerName val="0"/>
          <c:showPercent val="0"/>
          <c:showBubbleSize val="0"/>
        </c:dLbls>
        <c:gapWidth val="75"/>
        <c:overlap val="100"/>
        <c:axId val="175060096"/>
        <c:axId val="175061632"/>
      </c:barChart>
      <c:catAx>
        <c:axId val="175060096"/>
        <c:scaling>
          <c:orientation val="minMax"/>
        </c:scaling>
        <c:delete val="0"/>
        <c:axPos val="b"/>
        <c:numFmt formatCode="General" sourceLinked="1"/>
        <c:majorTickMark val="none"/>
        <c:minorTickMark val="none"/>
        <c:tickLblPos val="nextTo"/>
        <c:txPr>
          <a:bodyPr rot="-2700000" vert="horz"/>
          <a:lstStyle/>
          <a:p>
            <a:pPr>
              <a:defRPr sz="800" b="1" baseline="0"/>
            </a:pPr>
            <a:endParaRPr lang="en-US"/>
          </a:p>
        </c:txPr>
        <c:crossAx val="175061632"/>
        <c:crosses val="autoZero"/>
        <c:auto val="1"/>
        <c:lblAlgn val="ctr"/>
        <c:lblOffset val="100"/>
        <c:noMultiLvlLbl val="0"/>
      </c:catAx>
      <c:valAx>
        <c:axId val="175061632"/>
        <c:scaling>
          <c:orientation val="minMax"/>
          <c:max val="1"/>
        </c:scaling>
        <c:delete val="0"/>
        <c:axPos val="l"/>
        <c:majorGridlines/>
        <c:numFmt formatCode="0%" sourceLinked="1"/>
        <c:majorTickMark val="out"/>
        <c:minorTickMark val="none"/>
        <c:tickLblPos val="nextTo"/>
        <c:crossAx val="175060096"/>
        <c:crosses val="autoZero"/>
        <c:crossBetween val="between"/>
      </c:valAx>
      <c:spPr>
        <a:solidFill>
          <a:srgbClr val="FF99FF">
            <a:alpha val="48000"/>
          </a:srgbClr>
        </a:solidFill>
        <a:ln>
          <a:solidFill>
            <a:sysClr val="windowText" lastClr="000000"/>
          </a:solidFill>
        </a:ln>
      </c:spPr>
    </c:plotArea>
    <c:legend>
      <c:legendPos val="t"/>
      <c:layout/>
      <c:overlay val="0"/>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by actual place of death</a:t>
            </a:r>
            <a:endParaRPr lang="en-US" sz="1000" i="1"/>
          </a:p>
        </c:rich>
      </c:tx>
      <c:layout/>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7.1272005633442145E-2"/>
          <c:y val="0.16652237021857924"/>
          <c:w val="0.81905906178213028"/>
          <c:h val="0.61539503642987237"/>
        </c:manualLayout>
      </c:layout>
      <c:barChart>
        <c:barDir val="col"/>
        <c:grouping val="percentStacked"/>
        <c:varyColors val="0"/>
        <c:ser>
          <c:idx val="0"/>
          <c:order val="0"/>
          <c:tx>
            <c:strRef>
              <c:f>'Analysis Sheet'!$P$75</c:f>
              <c:strCache>
                <c:ptCount val="1"/>
                <c:pt idx="0">
                  <c:v>Care Home</c:v>
                </c:pt>
              </c:strCache>
            </c:strRef>
          </c:tx>
          <c:spPr>
            <a:solidFill>
              <a:srgbClr val="92D050"/>
            </a:solidFill>
            <a:ln>
              <a:solidFill>
                <a:sysClr val="windowText" lastClr="000000"/>
              </a:solidFill>
            </a:ln>
          </c:spPr>
          <c:invertIfNegative val="0"/>
          <c:dLbls>
            <c:delete val="1"/>
          </c:dLbls>
          <c:cat>
            <c:strRef>
              <c:f>'Analysis Sheet'!$O$76:$O$82</c:f>
              <c:strCache>
                <c:ptCount val="7"/>
                <c:pt idx="0">
                  <c:v>Pre-programme</c:v>
                </c:pt>
                <c:pt idx="1">
                  <c:v>Post-programme</c:v>
                </c:pt>
                <c:pt idx="2">
                  <c:v>Blank</c:v>
                </c:pt>
                <c:pt idx="3">
                  <c:v>Blank</c:v>
                </c:pt>
                <c:pt idx="4">
                  <c:v>Blank</c:v>
                </c:pt>
                <c:pt idx="5">
                  <c:v>Blank</c:v>
                </c:pt>
                <c:pt idx="6">
                  <c:v>Blank</c:v>
                </c:pt>
              </c:strCache>
            </c:strRef>
          </c:cat>
          <c:val>
            <c:numRef>
              <c:f>'Analysis Sheet'!$P$76:$P$82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A52-4427-AC4A-5492F1E6FF40}"/>
            </c:ext>
          </c:extLst>
        </c:ser>
        <c:ser>
          <c:idx val="1"/>
          <c:order val="1"/>
          <c:tx>
            <c:strRef>
              <c:f>'Analysis Sheet'!$Q$75</c:f>
              <c:strCache>
                <c:ptCount val="1"/>
                <c:pt idx="0">
                  <c:v>Hospice</c:v>
                </c:pt>
              </c:strCache>
            </c:strRef>
          </c:tx>
          <c:spPr>
            <a:solidFill>
              <a:schemeClr val="accent6">
                <a:lumMod val="75000"/>
              </a:schemeClr>
            </a:solidFill>
            <a:ln>
              <a:solidFill>
                <a:sysClr val="windowText" lastClr="000000"/>
              </a:solidFill>
            </a:ln>
          </c:spPr>
          <c:invertIfNegative val="0"/>
          <c:dLbls>
            <c:delete val="1"/>
          </c:dLbls>
          <c:cat>
            <c:strRef>
              <c:f>'Analysis Sheet'!$O$76:$O$82</c:f>
              <c:strCache>
                <c:ptCount val="7"/>
                <c:pt idx="0">
                  <c:v>Pre-programme</c:v>
                </c:pt>
                <c:pt idx="1">
                  <c:v>Post-programme</c:v>
                </c:pt>
                <c:pt idx="2">
                  <c:v>Blank</c:v>
                </c:pt>
                <c:pt idx="3">
                  <c:v>Blank</c:v>
                </c:pt>
                <c:pt idx="4">
                  <c:v>Blank</c:v>
                </c:pt>
                <c:pt idx="5">
                  <c:v>Blank</c:v>
                </c:pt>
                <c:pt idx="6">
                  <c:v>Blank</c:v>
                </c:pt>
              </c:strCache>
            </c:strRef>
          </c:cat>
          <c:val>
            <c:numRef>
              <c:f>'Analysis Sheet'!$Q$76:$Q$82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A52-4427-AC4A-5492F1E6FF40}"/>
            </c:ext>
          </c:extLst>
        </c:ser>
        <c:ser>
          <c:idx val="2"/>
          <c:order val="2"/>
          <c:tx>
            <c:strRef>
              <c:f>'Analysis Sheet'!$R$75</c:f>
              <c:strCache>
                <c:ptCount val="1"/>
                <c:pt idx="0">
                  <c:v>Home</c:v>
                </c:pt>
              </c:strCache>
            </c:strRef>
          </c:tx>
          <c:spPr>
            <a:solidFill>
              <a:srgbClr val="FFFF99"/>
            </a:solidFill>
            <a:ln>
              <a:solidFill>
                <a:schemeClr val="tx1"/>
              </a:solidFill>
            </a:ln>
          </c:spPr>
          <c:invertIfNegative val="0"/>
          <c:dLbls>
            <c:delete val="1"/>
          </c:dLbls>
          <c:cat>
            <c:strRef>
              <c:f>'Analysis Sheet'!$O$76:$O$82</c:f>
              <c:strCache>
                <c:ptCount val="7"/>
                <c:pt idx="0">
                  <c:v>Pre-programme</c:v>
                </c:pt>
                <c:pt idx="1">
                  <c:v>Post-programme</c:v>
                </c:pt>
                <c:pt idx="2">
                  <c:v>Blank</c:v>
                </c:pt>
                <c:pt idx="3">
                  <c:v>Blank</c:v>
                </c:pt>
                <c:pt idx="4">
                  <c:v>Blank</c:v>
                </c:pt>
                <c:pt idx="5">
                  <c:v>Blank</c:v>
                </c:pt>
                <c:pt idx="6">
                  <c:v>Blank</c:v>
                </c:pt>
              </c:strCache>
            </c:strRef>
          </c:cat>
          <c:val>
            <c:numRef>
              <c:f>'Analysis Sheet'!$R$76:$R$82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94E-4AAF-BCE3-02178DCE90BB}"/>
            </c:ext>
          </c:extLst>
        </c:ser>
        <c:ser>
          <c:idx val="3"/>
          <c:order val="3"/>
          <c:tx>
            <c:strRef>
              <c:f>'Analysis Sheet'!$S$75</c:f>
              <c:strCache>
                <c:ptCount val="1"/>
                <c:pt idx="0">
                  <c:v>Hospital</c:v>
                </c:pt>
              </c:strCache>
            </c:strRef>
          </c:tx>
          <c:spPr>
            <a:ln>
              <a:solidFill>
                <a:schemeClr val="tx1"/>
              </a:solidFill>
            </a:ln>
          </c:spPr>
          <c:invertIfNegative val="0"/>
          <c:dLbls>
            <c:delete val="1"/>
          </c:dLbls>
          <c:cat>
            <c:strRef>
              <c:f>'Analysis Sheet'!$O$76:$O$82</c:f>
              <c:strCache>
                <c:ptCount val="7"/>
                <c:pt idx="0">
                  <c:v>Pre-programme</c:v>
                </c:pt>
                <c:pt idx="1">
                  <c:v>Post-programme</c:v>
                </c:pt>
                <c:pt idx="2">
                  <c:v>Blank</c:v>
                </c:pt>
                <c:pt idx="3">
                  <c:v>Blank</c:v>
                </c:pt>
                <c:pt idx="4">
                  <c:v>Blank</c:v>
                </c:pt>
                <c:pt idx="5">
                  <c:v>Blank</c:v>
                </c:pt>
                <c:pt idx="6">
                  <c:v>Blank</c:v>
                </c:pt>
              </c:strCache>
            </c:strRef>
          </c:cat>
          <c:val>
            <c:numRef>
              <c:f>'Analysis Sheet'!$S$76:$S$82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94E-4AAF-BCE3-02178DCE90BB}"/>
            </c:ext>
          </c:extLst>
        </c:ser>
        <c:ser>
          <c:idx val="4"/>
          <c:order val="4"/>
          <c:tx>
            <c:strRef>
              <c:f>'Analysis Sheet'!$T$75</c:f>
              <c:strCache>
                <c:ptCount val="1"/>
                <c:pt idx="0">
                  <c:v>Ambulance </c:v>
                </c:pt>
              </c:strCache>
            </c:strRef>
          </c:tx>
          <c:spPr>
            <a:ln>
              <a:solidFill>
                <a:schemeClr val="tx1"/>
              </a:solidFill>
            </a:ln>
          </c:spPr>
          <c:invertIfNegative val="0"/>
          <c:dLbls>
            <c:delete val="1"/>
          </c:dLbls>
          <c:cat>
            <c:strRef>
              <c:f>'Analysis Sheet'!$O$76:$O$82</c:f>
              <c:strCache>
                <c:ptCount val="7"/>
                <c:pt idx="0">
                  <c:v>Pre-programme</c:v>
                </c:pt>
                <c:pt idx="1">
                  <c:v>Post-programme</c:v>
                </c:pt>
                <c:pt idx="2">
                  <c:v>Blank</c:v>
                </c:pt>
                <c:pt idx="3">
                  <c:v>Blank</c:v>
                </c:pt>
                <c:pt idx="4">
                  <c:v>Blank</c:v>
                </c:pt>
                <c:pt idx="5">
                  <c:v>Blank</c:v>
                </c:pt>
                <c:pt idx="6">
                  <c:v>Blank</c:v>
                </c:pt>
              </c:strCache>
            </c:strRef>
          </c:cat>
          <c:val>
            <c:numRef>
              <c:f>'Analysis Sheet'!$T$76:$T$82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594E-4AAF-BCE3-02178DCE90BB}"/>
            </c:ext>
          </c:extLst>
        </c:ser>
        <c:dLbls>
          <c:dLblPos val="inEnd"/>
          <c:showLegendKey val="0"/>
          <c:showVal val="1"/>
          <c:showCatName val="0"/>
          <c:showSerName val="0"/>
          <c:showPercent val="0"/>
          <c:showBubbleSize val="0"/>
        </c:dLbls>
        <c:gapWidth val="75"/>
        <c:overlap val="100"/>
        <c:axId val="175099904"/>
        <c:axId val="175101440"/>
      </c:barChart>
      <c:catAx>
        <c:axId val="175099904"/>
        <c:scaling>
          <c:orientation val="minMax"/>
        </c:scaling>
        <c:delete val="0"/>
        <c:axPos val="b"/>
        <c:numFmt formatCode="General" sourceLinked="1"/>
        <c:majorTickMark val="none"/>
        <c:minorTickMark val="none"/>
        <c:tickLblPos val="nextTo"/>
        <c:txPr>
          <a:bodyPr/>
          <a:lstStyle/>
          <a:p>
            <a:pPr>
              <a:defRPr sz="800" b="1" baseline="0"/>
            </a:pPr>
            <a:endParaRPr lang="en-US"/>
          </a:p>
        </c:txPr>
        <c:crossAx val="175101440"/>
        <c:crosses val="autoZero"/>
        <c:auto val="1"/>
        <c:lblAlgn val="ctr"/>
        <c:lblOffset val="100"/>
        <c:noMultiLvlLbl val="0"/>
      </c:catAx>
      <c:valAx>
        <c:axId val="175101440"/>
        <c:scaling>
          <c:orientation val="minMax"/>
          <c:max val="1"/>
        </c:scaling>
        <c:delete val="0"/>
        <c:axPos val="l"/>
        <c:majorGridlines/>
        <c:numFmt formatCode="0%" sourceLinked="1"/>
        <c:majorTickMark val="none"/>
        <c:minorTickMark val="none"/>
        <c:tickLblPos val="nextTo"/>
        <c:crossAx val="175099904"/>
        <c:crosses val="autoZero"/>
        <c:crossBetween val="between"/>
      </c:valAx>
      <c:spPr>
        <a:solidFill>
          <a:srgbClr val="FF99FF">
            <a:alpha val="48000"/>
          </a:srgbClr>
        </a:solidFill>
        <a:ln>
          <a:solidFill>
            <a:sysClr val="windowText" lastClr="000000"/>
          </a:solidFill>
        </a:ln>
      </c:spPr>
    </c:plotArea>
    <c:legend>
      <c:legendPos val="t"/>
      <c:layout/>
      <c:overlay val="0"/>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Residents whose actual place of death matched their preferred place of death</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5194443489323657"/>
          <c:h val="0.65949709699453551"/>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Sheet'!$O$85:$U$85</c:f>
              <c:strCache>
                <c:ptCount val="7"/>
                <c:pt idx="0">
                  <c:v>Pre-programme</c:v>
                </c:pt>
                <c:pt idx="1">
                  <c:v>Post-programme</c:v>
                </c:pt>
                <c:pt idx="2">
                  <c:v>Blank</c:v>
                </c:pt>
                <c:pt idx="3">
                  <c:v>Blank</c:v>
                </c:pt>
                <c:pt idx="4">
                  <c:v>Blank</c:v>
                </c:pt>
                <c:pt idx="5">
                  <c:v>Blank</c:v>
                </c:pt>
                <c:pt idx="6">
                  <c:v>Blank</c:v>
                </c:pt>
              </c:strCache>
            </c:strRef>
          </c:cat>
          <c:val>
            <c:numRef>
              <c:f>'Analysis Sheet'!$O$86:$U$86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residents who were prescribed anticipatory medications</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799404750845374"/>
          <c:h val="0.65949709699453551"/>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Sheet'!$S$21:$S$27</c:f>
              <c:strCache>
                <c:ptCount val="7"/>
                <c:pt idx="0">
                  <c:v>Pre-programme</c:v>
                </c:pt>
                <c:pt idx="1">
                  <c:v>Post-programme</c:v>
                </c:pt>
                <c:pt idx="2">
                  <c:v>Blank</c:v>
                </c:pt>
                <c:pt idx="3">
                  <c:v>Blank</c:v>
                </c:pt>
                <c:pt idx="4">
                  <c:v>Blank</c:v>
                </c:pt>
                <c:pt idx="5">
                  <c:v>Blank</c:v>
                </c:pt>
                <c:pt idx="6">
                  <c:v>Blank</c:v>
                </c:pt>
              </c:strCache>
            </c:strRef>
          </c:cat>
          <c:val>
            <c:numRef>
              <c:f>'Analysis Sheet'!$T$21:$T$27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cases where an EoLC discussion took place  </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619345492666108"/>
          <c:h val="0.65949709699453551"/>
        </c:manualLayout>
      </c:layout>
      <c:barChart>
        <c:barDir val="col"/>
        <c:grouping val="clustered"/>
        <c:varyColors val="0"/>
        <c:ser>
          <c:idx val="0"/>
          <c:order val="0"/>
          <c:tx>
            <c:strRef>
              <c:f>'Analysis Sheet'!$P$30</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Sheet'!$O$31:$O$37</c:f>
              <c:strCache>
                <c:ptCount val="7"/>
                <c:pt idx="0">
                  <c:v>Pre-programme</c:v>
                </c:pt>
                <c:pt idx="1">
                  <c:v>Post-programme</c:v>
                </c:pt>
                <c:pt idx="2">
                  <c:v>Blank</c:v>
                </c:pt>
                <c:pt idx="3">
                  <c:v>Blank</c:v>
                </c:pt>
                <c:pt idx="4">
                  <c:v>Blank</c:v>
                </c:pt>
                <c:pt idx="5">
                  <c:v>Blank</c:v>
                </c:pt>
                <c:pt idx="6">
                  <c:v>Blank</c:v>
                </c:pt>
              </c:strCache>
            </c:strRef>
          </c:cat>
          <c:val>
            <c:numRef>
              <c:f>'Analysis Sheet'!$P$31:$P$37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GB"/>
              <a:t>% of cases where information about approaching end of life was given </a:t>
            </a:r>
          </a:p>
        </c:rich>
      </c:tx>
      <c:layout/>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3037710610200365"/>
          <c:w val="0.8337746004887221"/>
          <c:h val="0.65949709699453551"/>
        </c:manualLayout>
      </c:layout>
      <c:barChart>
        <c:barDir val="col"/>
        <c:grouping val="clustered"/>
        <c:varyColors val="0"/>
        <c:ser>
          <c:idx val="0"/>
          <c:order val="0"/>
          <c:tx>
            <c:strRef>
              <c:f>'Analysis Sheet'!$O$41</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Pt>
            <c:idx val="2"/>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1D03-41AB-972D-B10BC8C09583}"/>
              </c:ext>
            </c:extLst>
          </c:dPt>
          <c:dPt>
            <c:idx val="3"/>
            <c:invertIfNegative val="0"/>
            <c:bubble3D val="0"/>
            <c:spPr>
              <a:solidFill>
                <a:srgbClr val="00B0F0"/>
              </a:solidFill>
              <a:ln>
                <a:solidFill>
                  <a:sysClr val="windowText" lastClr="000000"/>
                </a:solidFill>
              </a:ln>
            </c:spPr>
            <c:extLst>
              <c:ext xmlns:c16="http://schemas.microsoft.com/office/drawing/2014/chart" uri="{C3380CC4-5D6E-409C-BE32-E72D297353CC}">
                <c16:uniqueId val="{0000000D-1D03-41AB-972D-B10BC8C09583}"/>
              </c:ext>
            </c:extLst>
          </c:dPt>
          <c:dPt>
            <c:idx val="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12-1D03-41AB-972D-B10BC8C09583}"/>
              </c:ext>
            </c:extLst>
          </c:dPt>
          <c:dPt>
            <c:idx val="5"/>
            <c:invertIfNegative val="0"/>
            <c:bubble3D val="0"/>
            <c:spPr>
              <a:solidFill>
                <a:srgbClr val="8064A2"/>
              </a:solidFill>
              <a:ln>
                <a:solidFill>
                  <a:sysClr val="windowText" lastClr="000000"/>
                </a:solidFill>
              </a:ln>
            </c:spPr>
            <c:extLst>
              <c:ext xmlns:c16="http://schemas.microsoft.com/office/drawing/2014/chart" uri="{C3380CC4-5D6E-409C-BE32-E72D297353CC}">
                <c16:uniqueId val="{00000017-1D03-41AB-972D-B10BC8C09583}"/>
              </c:ext>
            </c:extLst>
          </c:dPt>
          <c:dPt>
            <c:idx val="6"/>
            <c:invertIfNegative val="0"/>
            <c:bubble3D val="0"/>
            <c:spPr>
              <a:solidFill>
                <a:srgbClr val="FFFFFF"/>
              </a:solidFill>
              <a:ln>
                <a:solidFill>
                  <a:sysClr val="windowText" lastClr="000000"/>
                </a:solidFill>
              </a:ln>
            </c:spPr>
            <c:extLst>
              <c:ext xmlns:c16="http://schemas.microsoft.com/office/drawing/2014/chart" uri="{C3380CC4-5D6E-409C-BE32-E72D297353CC}">
                <c16:uniqueId val="{00000019-1D03-41AB-972D-B10BC8C09583}"/>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Sheet'!$P$40:$V$40</c:f>
              <c:strCache>
                <c:ptCount val="7"/>
                <c:pt idx="0">
                  <c:v>Pre-programme</c:v>
                </c:pt>
                <c:pt idx="1">
                  <c:v>Post-programme</c:v>
                </c:pt>
                <c:pt idx="2">
                  <c:v>Blank</c:v>
                </c:pt>
                <c:pt idx="3">
                  <c:v>Blank</c:v>
                </c:pt>
                <c:pt idx="4">
                  <c:v>Blank</c:v>
                </c:pt>
                <c:pt idx="5">
                  <c:v>Blank</c:v>
                </c:pt>
                <c:pt idx="6">
                  <c:v>Blank</c:v>
                </c:pt>
              </c:strCache>
            </c:strRef>
          </c:cat>
          <c:val>
            <c:numRef>
              <c:f>'Analysis Sheet'!$P$41:$V$41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extLst>
          <c:ext xmlns:c15="http://schemas.microsoft.com/office/drawing/2012/chart" uri="{02D57815-91ED-43cb-92C2-25804820EDAC}">
            <c15:filteredBarSeries>
              <c15:ser>
                <c:idx val="1"/>
                <c:order val="1"/>
                <c:tx>
                  <c:strRef>
                    <c:extLst>
                      <c:ext uri="{02D57815-91ED-43cb-92C2-25804820EDAC}">
                        <c15:formulaRef>
                          <c15:sqref>'Analysis Sheet'!$O$42</c15:sqref>
                        </c15:formulaRef>
                      </c:ext>
                    </c:extLst>
                    <c:strCache>
                      <c:ptCount val="1"/>
                      <c:pt idx="0">
                        <c:v>No</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15-84B5-4DA1-8940-BC2295BC813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16-84B5-4DA1-8940-BC2295BC8131}"/>
                    </c:ext>
                  </c:extLst>
                </c:dPt>
                <c:dLbls>
                  <c:spPr>
                    <a:noFill/>
                    <a:ln>
                      <a:noFill/>
                    </a:ln>
                    <a:effectLst/>
                  </c:spPr>
                  <c:dLblPos val="in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'Analysis Sheet'!$P$40:$V$40</c15:sqref>
                        </c15:formulaRef>
                      </c:ext>
                    </c:extLst>
                    <c:strCache>
                      <c:ptCount val="7"/>
                      <c:pt idx="0">
                        <c:v>Pre-programme</c:v>
                      </c:pt>
                      <c:pt idx="1">
                        <c:v>Post-programme</c:v>
                      </c:pt>
                      <c:pt idx="2">
                        <c:v>Blank</c:v>
                      </c:pt>
                      <c:pt idx="3">
                        <c:v>Blank</c:v>
                      </c:pt>
                      <c:pt idx="4">
                        <c:v>Blank</c:v>
                      </c:pt>
                      <c:pt idx="5">
                        <c:v>Blank</c:v>
                      </c:pt>
                      <c:pt idx="6">
                        <c:v>Blank</c:v>
                      </c:pt>
                    </c:strCache>
                  </c:strRef>
                </c:cat>
                <c:val>
                  <c:numRef>
                    <c:extLst>
                      <c:ext uri="{02D57815-91ED-43cb-92C2-25804820EDAC}">
                        <c15:formulaRef>
                          <c15:sqref>'Analysis Sheet'!$P$42:$V$42</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4-84B5-4DA1-8940-BC2295BC8131}"/>
                  </c:ext>
                </c:extLst>
              </c15:ser>
            </c15:filteredBarSeries>
          </c:ext>
        </c:extLst>
      </c:barChart>
      <c:catAx>
        <c:axId val="183472896"/>
        <c:scaling>
          <c:orientation val="minMax"/>
        </c:scaling>
        <c:delete val="0"/>
        <c:axPos val="b"/>
        <c:numFmt formatCode="General" sourceLinked="0"/>
        <c:majorTickMark val="out"/>
        <c:minorTickMark val="none"/>
        <c:tickLblPos val="nextTo"/>
        <c:txPr>
          <a:bodyPr/>
          <a:lstStyle/>
          <a:p>
            <a:pPr>
              <a:defRPr sz="800" b="1" i="1" baseline="0"/>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2.jpg"/><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26670</xdr:colOff>
      <xdr:row>0</xdr:row>
      <xdr:rowOff>0</xdr:rowOff>
    </xdr:from>
    <xdr:to>
      <xdr:col>15</xdr:col>
      <xdr:colOff>598170</xdr:colOff>
      <xdr:row>32</xdr:row>
      <xdr:rowOff>53340</xdr:rowOff>
    </xdr:to>
    <xdr:sp macro="" textlink="">
      <xdr:nvSpPr>
        <xdr:cNvPr id="4" name="TextBox 3"/>
        <xdr:cNvSpPr txBox="1"/>
      </xdr:nvSpPr>
      <xdr:spPr>
        <a:xfrm>
          <a:off x="666750" y="0"/>
          <a:ext cx="9532620" cy="589407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b="0" i="0" u="none" strike="noStrike">
              <a:solidFill>
                <a:srgbClr val="000000"/>
              </a:solidFill>
              <a:effectLst/>
              <a:latin typeface="Arial"/>
            </a:rPr>
            <a:t>This tool will allow you to enter the data you h</a:t>
          </a:r>
          <a:r>
            <a:rPr lang="en-GB" sz="1100" b="0" i="0" u="none" strike="noStrike">
              <a:solidFill>
                <a:sysClr val="windowText" lastClr="000000"/>
              </a:solidFill>
              <a:effectLst/>
              <a:latin typeface="Arial"/>
            </a:rPr>
            <a:t>ave collected around resident deaths in the pre- and post- stages of the programme, and has been extended to allow for additional/later</a:t>
          </a:r>
          <a:r>
            <a:rPr lang="en-GB" sz="1100" b="0" i="0" u="none" strike="noStrike" baseline="0">
              <a:solidFill>
                <a:sysClr val="windowText" lastClr="000000"/>
              </a:solidFill>
              <a:effectLst/>
              <a:latin typeface="Arial"/>
            </a:rPr>
            <a:t> data, to help revalidation and to see if improvements are maintained across time</a:t>
          </a:r>
          <a:r>
            <a:rPr lang="en-GB" sz="1100" b="0" i="0" u="none" strike="noStrike">
              <a:solidFill>
                <a:sysClr val="windowText" lastClr="000000"/>
              </a:solidFill>
              <a:effectLst/>
              <a:latin typeface="Arial"/>
            </a:rPr>
            <a:t>. This data will then be converted into some simple graphs. </a:t>
          </a:r>
          <a:endParaRPr lang="en-GB" sz="1100">
            <a:solidFill>
              <a:sysClr val="windowText" lastClr="000000"/>
            </a:solidFill>
          </a:endParaRPr>
        </a:p>
        <a:p>
          <a:endParaRPr lang="en-GB"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ysClr val="windowText" lastClr="000000"/>
              </a:solidFill>
              <a:effectLst/>
              <a:latin typeface="Arial"/>
            </a:rPr>
            <a:t>The tool is divided into four</a:t>
          </a:r>
          <a:r>
            <a:rPr lang="en-GB" sz="1100" b="0" i="0" u="none" strike="noStrike" baseline="0">
              <a:solidFill>
                <a:sysClr val="windowText" lastClr="000000"/>
              </a:solidFill>
              <a:effectLst/>
              <a:latin typeface="Arial"/>
            </a:rPr>
            <a:t> </a:t>
          </a:r>
          <a:r>
            <a:rPr lang="en-GB" sz="1100" b="0" i="0" u="none" strike="noStrike">
              <a:solidFill>
                <a:sysClr val="windowText" lastClr="000000"/>
              </a:solidFill>
              <a:effectLst/>
              <a:latin typeface="Arial"/>
            </a:rPr>
            <a:t>sections as in the standard tool (</a:t>
          </a:r>
          <a:r>
            <a:rPr lang="en-GB" sz="1100" b="0" i="0" u="none" strike="noStrike">
              <a:solidFill>
                <a:sysClr val="windowText" lastClr="000000"/>
              </a:solidFill>
              <a:effectLst/>
              <a:latin typeface="Arial"/>
              <a:ea typeface="+mn-ea"/>
              <a:cs typeface="+mn-cs"/>
            </a:rPr>
            <a:t>Pre-Programme, Post-Programme, Summary and Results) with additional sections relating to later data (Post-Programme 2, Post-Programme 3, Post-Programme 4, Post-Programme 5, and Post-Programme 6). T</a:t>
          </a:r>
          <a:r>
            <a:rPr lang="en-GB" sz="1100" b="0" i="0" u="none" strike="noStrike">
              <a:solidFill>
                <a:sysClr val="windowText" lastClr="000000"/>
              </a:solidFill>
              <a:effectLst/>
              <a:latin typeface="Arial"/>
            </a:rPr>
            <a:t>hese sections can be reached by clicking on the tabs at the bottom of this page, and can be renamed if needed by double-left-clicking on</a:t>
          </a:r>
          <a:r>
            <a:rPr lang="en-GB" sz="1100" b="0" i="0" u="none" strike="noStrike" baseline="0">
              <a:solidFill>
                <a:sysClr val="windowText" lastClr="000000"/>
              </a:solidFill>
              <a:effectLst/>
              <a:latin typeface="Arial"/>
            </a:rPr>
            <a:t> the tab name</a:t>
          </a:r>
          <a:r>
            <a:rPr lang="en-GB" sz="1100" b="0" i="0" u="none" strike="noStrike">
              <a:solidFill>
                <a:sysClr val="windowText" lastClr="000000"/>
              </a:solidFill>
              <a:effectLst/>
              <a:latin typeface="Arial"/>
            </a:rPr>
            <a:t>. You can also hide</a:t>
          </a:r>
          <a:r>
            <a:rPr lang="en-GB" sz="1100" b="0" i="0" u="none" strike="noStrike" baseline="0">
              <a:solidFill>
                <a:sysClr val="windowText" lastClr="000000"/>
              </a:solidFill>
              <a:effectLst/>
              <a:latin typeface="Arial"/>
            </a:rPr>
            <a:t> some sections if you wish by right-clicking on the tab name and selecting </a:t>
          </a:r>
          <a:r>
            <a:rPr lang="en-GB" sz="1100" b="0" i="0" u="sng" strike="noStrike" baseline="0">
              <a:solidFill>
                <a:sysClr val="windowText" lastClr="000000"/>
              </a:solidFill>
              <a:effectLst/>
              <a:latin typeface="Arial"/>
            </a:rPr>
            <a:t>Hide</a:t>
          </a:r>
          <a:r>
            <a:rPr lang="en-GB" sz="1100" b="0" i="0" u="none" strike="noStrike" baseline="0">
              <a:solidFill>
                <a:sysClr val="windowText" lastClr="000000"/>
              </a:solidFill>
              <a:effectLst/>
              <a:latin typeface="Arial"/>
            </a:rPr>
            <a:t> from the pop-up box</a:t>
          </a:r>
          <a:endParaRPr lang="en-GB" sz="1100" b="0" i="0" u="none" strike="noStrike">
            <a:solidFill>
              <a:sysClr val="windowText" lastClr="000000"/>
            </a:solidFill>
            <a:effectLst/>
            <a:latin typeface="Arial"/>
          </a:endParaRPr>
        </a:p>
        <a:p>
          <a:endParaRPr lang="en-GB" sz="1100" b="0" i="0" u="none" strike="noStrike">
            <a:solidFill>
              <a:sysClr val="windowText" lastClr="000000"/>
            </a:solidFill>
            <a:effectLst/>
            <a:latin typeface="Arial"/>
          </a:endParaRPr>
        </a:p>
        <a:p>
          <a:r>
            <a:rPr lang="en-GB" sz="1100" b="0" i="0" u="none" strike="noStrike">
              <a:solidFill>
                <a:sysClr val="windowText" lastClr="000000"/>
              </a:solidFill>
              <a:effectLst/>
              <a:latin typeface="Arial"/>
            </a:rPr>
            <a:t>In the Pre-Programme</a:t>
          </a:r>
          <a:r>
            <a:rPr lang="en-GB" sz="1100" b="0" i="0" u="none" strike="noStrike" baseline="0">
              <a:solidFill>
                <a:sysClr val="windowText" lastClr="000000"/>
              </a:solidFill>
              <a:effectLst/>
              <a:latin typeface="Arial"/>
            </a:rPr>
            <a:t> </a:t>
          </a:r>
          <a:r>
            <a:rPr lang="en-GB" sz="1100" b="0" i="0" u="none" strike="noStrike">
              <a:solidFill>
                <a:sysClr val="windowText" lastClr="000000"/>
              </a:solidFill>
              <a:effectLst/>
              <a:latin typeface="Arial"/>
            </a:rPr>
            <a:t>section, you can enter the data collected from before you started the Six Steps programme, and in the Post</a:t>
          </a:r>
          <a:r>
            <a:rPr lang="en-GB" sz="1100" b="0" i="0" u="none" strike="noStrike" baseline="0">
              <a:solidFill>
                <a:sysClr val="windowText" lastClr="000000"/>
              </a:solidFill>
              <a:effectLst/>
              <a:latin typeface="Arial"/>
            </a:rPr>
            <a:t>-Programme </a:t>
          </a:r>
          <a:r>
            <a:rPr lang="en-GB" sz="1100" b="0" i="0" u="none" strike="noStrike">
              <a:solidFill>
                <a:sysClr val="windowText" lastClr="000000"/>
              </a:solidFill>
              <a:effectLst/>
              <a:latin typeface="Arial"/>
            </a:rPr>
            <a:t>section, you have</a:t>
          </a:r>
          <a:r>
            <a:rPr lang="en-GB" sz="1100" b="0" i="0" u="none" strike="noStrike" baseline="0">
              <a:solidFill>
                <a:sysClr val="windowText" lastClr="000000"/>
              </a:solidFill>
              <a:effectLst/>
              <a:latin typeface="Arial"/>
            </a:rPr>
            <a:t> the facility to enter details of the 10 most recent resident deaths following the programme's completion. Subsequent data goes into the extra sections in a similar way, but please note that whatever text you add into the box next to the 'Date' in each section will carry through and be shown in the Results graphs e.g. this will show as </a:t>
          </a:r>
          <a:r>
            <a:rPr lang="en-GB" sz="1100" b="0" i="1" u="none" strike="noStrike" baseline="0">
              <a:solidFill>
                <a:sysClr val="windowText" lastClr="000000"/>
              </a:solidFill>
              <a:effectLst/>
              <a:latin typeface="Arial"/>
            </a:rPr>
            <a:t>Blank</a:t>
          </a:r>
          <a:r>
            <a:rPr lang="en-GB" sz="1100" b="0" i="0" u="none" strike="noStrike" baseline="0">
              <a:solidFill>
                <a:sysClr val="windowText" lastClr="000000"/>
              </a:solidFill>
              <a:effectLst/>
              <a:latin typeface="Arial"/>
            </a:rPr>
            <a:t> in the graphs. </a:t>
          </a:r>
        </a:p>
        <a:p>
          <a:endParaRPr lang="en-GB">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Summary sheet automatically collates the information captured in the Pre-Programme and Post-Programme sections</a:t>
          </a: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(even if you change the section/tab name). </a:t>
          </a:r>
          <a:endParaRPr lang="en-GB">
            <a:solidFill>
              <a:sysClr val="windowText" lastClr="000000"/>
            </a:solidFill>
          </a:endParaRPr>
        </a:p>
        <a:p>
          <a:endParaRPr lang="en-GB" sz="1100" b="0" i="0" u="none" strike="noStrike">
            <a:solidFill>
              <a:srgbClr val="000000"/>
            </a:solidFill>
            <a:effectLst/>
            <a:latin typeface="Arial"/>
          </a:endParaRPr>
        </a:p>
        <a:p>
          <a:r>
            <a:rPr lang="en-GB" sz="1100" b="0" i="0" u="none" strike="noStrike">
              <a:solidFill>
                <a:srgbClr val="000000"/>
              </a:solidFill>
              <a:effectLst/>
              <a:latin typeface="Arial"/>
            </a:rPr>
            <a:t>In the Results section, the data</a:t>
          </a:r>
          <a:r>
            <a:rPr lang="en-GB" sz="1100" b="0" i="0" u="none" strike="noStrike" baseline="0">
              <a:solidFill>
                <a:srgbClr val="000000"/>
              </a:solidFill>
              <a:effectLst/>
              <a:latin typeface="Arial"/>
            </a:rPr>
            <a:t> from the Summary sheet i</a:t>
          </a:r>
          <a:r>
            <a:rPr lang="en-GB" sz="1100" b="0" i="0" u="none" strike="noStrike">
              <a:solidFill>
                <a:srgbClr val="000000"/>
              </a:solidFill>
              <a:effectLst/>
              <a:latin typeface="Arial"/>
            </a:rPr>
            <a:t>s visualised</a:t>
          </a:r>
          <a:r>
            <a:rPr lang="en-GB" sz="1100" b="0" i="0" u="none" strike="noStrike" baseline="0">
              <a:solidFill>
                <a:srgbClr val="000000"/>
              </a:solidFill>
              <a:effectLst/>
              <a:latin typeface="Arial"/>
            </a:rPr>
            <a:t> in a series of </a:t>
          </a:r>
          <a:r>
            <a:rPr lang="en-GB" sz="1100" b="0" i="0" u="none" strike="noStrike">
              <a:solidFill>
                <a:srgbClr val="000000"/>
              </a:solidFill>
              <a:effectLst/>
              <a:latin typeface="Arial"/>
            </a:rPr>
            <a:t>graphs that can be copied and used in reports, or distributed to care homes for feedback. </a:t>
          </a:r>
          <a:r>
            <a:rPr lang="en-GB"/>
            <a:t> </a:t>
          </a:r>
        </a:p>
        <a:p>
          <a:endParaRPr lang="en-GB"/>
        </a:p>
        <a:p>
          <a:r>
            <a:rPr lang="en-GB" sz="1100" b="0" i="0" u="none" strike="noStrike">
              <a:solidFill>
                <a:srgbClr val="000000"/>
              </a:solidFill>
              <a:effectLst/>
              <a:latin typeface="Arial"/>
            </a:rPr>
            <a:t>Further instructions for use are available in the accompanying  Organisational Programme Audit Tool Guidance, which can be found under the Audits tab on the Six Steps web pages</a:t>
          </a:r>
          <a:r>
            <a:rPr lang="en-GB" sz="1100" b="0" i="0" u="none" strike="noStrike" baseline="0">
              <a:solidFill>
                <a:srgbClr val="000000"/>
              </a:solidFill>
              <a:effectLst/>
              <a:latin typeface="Arial"/>
            </a:rPr>
            <a:t> www.sixsteps.net  </a:t>
          </a:r>
          <a:endParaRPr lang="en-GB"/>
        </a:p>
        <a:p>
          <a:endParaRPr lang="en-GB"/>
        </a:p>
        <a:p>
          <a:endParaRPr lang="en-GB" sz="1100"/>
        </a:p>
        <a:p>
          <a:endParaRPr lang="en-GB" sz="1100"/>
        </a:p>
        <a:p>
          <a:endParaRPr lang="en-GB" sz="1100"/>
        </a:p>
      </xdr:txBody>
    </xdr:sp>
    <xdr:clientData/>
  </xdr:twoCellAnchor>
  <xdr:twoCellAnchor editAs="oneCell">
    <xdr:from>
      <xdr:col>4</xdr:col>
      <xdr:colOff>152401</xdr:colOff>
      <xdr:row>1</xdr:row>
      <xdr:rowOff>129541</xdr:rowOff>
    </xdr:from>
    <xdr:to>
      <xdr:col>7</xdr:col>
      <xdr:colOff>312421</xdr:colOff>
      <xdr:row>7</xdr:row>
      <xdr:rowOff>167249</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1" y="312421"/>
          <a:ext cx="1988820" cy="113498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335280</xdr:colOff>
      <xdr:row>1</xdr:row>
      <xdr:rowOff>175260</xdr:rowOff>
    </xdr:from>
    <xdr:to>
      <xdr:col>3</xdr:col>
      <xdr:colOff>292696</xdr:colOff>
      <xdr:row>7</xdr:row>
      <xdr:rowOff>34290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9170" y="358140"/>
          <a:ext cx="1245196" cy="956310"/>
        </a:xfrm>
        <a:prstGeom prst="rect">
          <a:avLst/>
        </a:prstGeom>
      </xdr:spPr>
    </xdr:pic>
    <xdr:clientData/>
  </xdr:twoCellAnchor>
  <xdr:twoCellAnchor editAs="oneCell">
    <xdr:from>
      <xdr:col>2</xdr:col>
      <xdr:colOff>200026</xdr:colOff>
      <xdr:row>20</xdr:row>
      <xdr:rowOff>80962</xdr:rowOff>
    </xdr:from>
    <xdr:to>
      <xdr:col>6</xdr:col>
      <xdr:colOff>440056</xdr:colOff>
      <xdr:row>22</xdr:row>
      <xdr:rowOff>17990</xdr:rowOff>
    </xdr:to>
    <xdr:pic>
      <xdr:nvPicPr>
        <xdr:cNvPr id="8" name="Picture 7"/>
        <xdr:cNvPicPr>
          <a:picLocks noChangeAspect="1"/>
        </xdr:cNvPicPr>
      </xdr:nvPicPr>
      <xdr:blipFill>
        <a:blip xmlns:r="http://schemas.openxmlformats.org/officeDocument/2006/relationships" r:embed="rId3"/>
        <a:stretch>
          <a:fillRect/>
        </a:stretch>
      </xdr:blipFill>
      <xdr:spPr>
        <a:xfrm>
          <a:off x="1478493" y="3713162"/>
          <a:ext cx="2796963" cy="301095"/>
        </a:xfrm>
        <a:prstGeom prst="rect">
          <a:avLst/>
        </a:prstGeom>
      </xdr:spPr>
    </xdr:pic>
    <xdr:clientData/>
  </xdr:twoCellAnchor>
  <xdr:twoCellAnchor editAs="oneCell">
    <xdr:from>
      <xdr:col>7</xdr:col>
      <xdr:colOff>173334</xdr:colOff>
      <xdr:row>18</xdr:row>
      <xdr:rowOff>127846</xdr:rowOff>
    </xdr:from>
    <xdr:to>
      <xdr:col>8</xdr:col>
      <xdr:colOff>532023</xdr:colOff>
      <xdr:row>24</xdr:row>
      <xdr:rowOff>49466</xdr:rowOff>
    </xdr:to>
    <xdr:pic>
      <xdr:nvPicPr>
        <xdr:cNvPr id="9" name="Picture 8"/>
        <xdr:cNvPicPr>
          <a:picLocks noChangeAspect="1"/>
        </xdr:cNvPicPr>
      </xdr:nvPicPr>
      <xdr:blipFill rotWithShape="1">
        <a:blip xmlns:r="http://schemas.openxmlformats.org/officeDocument/2006/relationships" r:embed="rId4"/>
        <a:srcRect l="-1" t="45164" r="51747" b="-1"/>
        <a:stretch/>
      </xdr:blipFill>
      <xdr:spPr>
        <a:xfrm>
          <a:off x="4647967" y="3395979"/>
          <a:ext cx="997923" cy="10138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308610</xdr:colOff>
      <xdr:row>30</xdr:row>
      <xdr:rowOff>87630</xdr:rowOff>
    </xdr:from>
    <xdr:to>
      <xdr:col>5</xdr:col>
      <xdr:colOff>732840</xdr:colOff>
      <xdr:row>49</xdr:row>
      <xdr:rowOff>126510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270143</xdr:colOff>
      <xdr:row>50</xdr:row>
      <xdr:rowOff>63817</xdr:rowOff>
    </xdr:from>
    <xdr:to>
      <xdr:col>15</xdr:col>
      <xdr:colOff>533400</xdr:colOff>
      <xdr:row>69</xdr:row>
      <xdr:rowOff>102697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10</xdr:row>
      <xdr:rowOff>167640</xdr:rowOff>
    </xdr:from>
    <xdr:to>
      <xdr:col>5</xdr:col>
      <xdr:colOff>702360</xdr:colOff>
      <xdr:row>30</xdr:row>
      <xdr:rowOff>23640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365760</xdr:colOff>
      <xdr:row>70</xdr:row>
      <xdr:rowOff>38100</xdr:rowOff>
    </xdr:from>
    <xdr:to>
      <xdr:col>15</xdr:col>
      <xdr:colOff>614730</xdr:colOff>
      <xdr:row>89</xdr:row>
      <xdr:rowOff>76980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280620</xdr:colOff>
      <xdr:row>90</xdr:row>
      <xdr:rowOff>29700</xdr:rowOff>
    </xdr:from>
    <xdr:to>
      <xdr:col>5</xdr:col>
      <xdr:colOff>704850</xdr:colOff>
      <xdr:row>109</xdr:row>
      <xdr:rowOff>68580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64770</xdr:colOff>
      <xdr:row>90</xdr:row>
      <xdr:rowOff>38100</xdr:rowOff>
    </xdr:from>
    <xdr:to>
      <xdr:col>10</xdr:col>
      <xdr:colOff>209550</xdr:colOff>
      <xdr:row>109</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70485</xdr:colOff>
      <xdr:row>30</xdr:row>
      <xdr:rowOff>101918</xdr:rowOff>
    </xdr:from>
    <xdr:to>
      <xdr:col>10</xdr:col>
      <xdr:colOff>169913</xdr:colOff>
      <xdr:row>49</xdr:row>
      <xdr:rowOff>140798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253950</xdr:colOff>
      <xdr:row>30</xdr:row>
      <xdr:rowOff>100013</xdr:rowOff>
    </xdr:from>
    <xdr:to>
      <xdr:col>15</xdr:col>
      <xdr:colOff>525780</xdr:colOff>
      <xdr:row>49</xdr:row>
      <xdr:rowOff>138893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298133</xdr:colOff>
      <xdr:row>50</xdr:row>
      <xdr:rowOff>38100</xdr:rowOff>
    </xdr:from>
    <xdr:to>
      <xdr:col>5</xdr:col>
      <xdr:colOff>744270</xdr:colOff>
      <xdr:row>69</xdr:row>
      <xdr:rowOff>76980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70484</xdr:colOff>
      <xdr:row>50</xdr:row>
      <xdr:rowOff>61912</xdr:rowOff>
    </xdr:from>
    <xdr:to>
      <xdr:col>10</xdr:col>
      <xdr:colOff>171817</xdr:colOff>
      <xdr:row>69</xdr:row>
      <xdr:rowOff>100792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295860</xdr:colOff>
      <xdr:row>70</xdr:row>
      <xdr:rowOff>45720</xdr:rowOff>
    </xdr:from>
    <xdr:to>
      <xdr:col>5</xdr:col>
      <xdr:colOff>720090</xdr:colOff>
      <xdr:row>89</xdr:row>
      <xdr:rowOff>84600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50850</xdr:colOff>
      <xdr:row>70</xdr:row>
      <xdr:rowOff>38100</xdr:rowOff>
    </xdr:from>
    <xdr:to>
      <xdr:col>10</xdr:col>
      <xdr:colOff>196950</xdr:colOff>
      <xdr:row>89</xdr:row>
      <xdr:rowOff>76980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278130</xdr:colOff>
      <xdr:row>110</xdr:row>
      <xdr:rowOff>19051</xdr:rowOff>
    </xdr:from>
    <xdr:to>
      <xdr:col>5</xdr:col>
      <xdr:colOff>676275</xdr:colOff>
      <xdr:row>129</xdr:row>
      <xdr:rowOff>57151</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365175</xdr:colOff>
      <xdr:row>90</xdr:row>
      <xdr:rowOff>33338</xdr:rowOff>
    </xdr:from>
    <xdr:to>
      <xdr:col>15</xdr:col>
      <xdr:colOff>635685</xdr:colOff>
      <xdr:row>109</xdr:row>
      <xdr:rowOff>71438</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281940</xdr:colOff>
      <xdr:row>10</xdr:row>
      <xdr:rowOff>163830</xdr:rowOff>
    </xdr:from>
    <xdr:to>
      <xdr:col>15</xdr:col>
      <xdr:colOff>537210</xdr:colOff>
      <xdr:row>30</xdr:row>
      <xdr:rowOff>19830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76200</xdr:colOff>
      <xdr:row>10</xdr:row>
      <xdr:rowOff>179070</xdr:rowOff>
    </xdr:from>
    <xdr:to>
      <xdr:col>10</xdr:col>
      <xdr:colOff>176580</xdr:colOff>
      <xdr:row>30</xdr:row>
      <xdr:rowOff>35070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0</xdr:col>
      <xdr:colOff>179070</xdr:colOff>
      <xdr:row>0</xdr:row>
      <xdr:rowOff>118110</xdr:rowOff>
    </xdr:from>
    <xdr:to>
      <xdr:col>2</xdr:col>
      <xdr:colOff>629802</xdr:colOff>
      <xdr:row>6</xdr:row>
      <xdr:rowOff>121920</xdr:rowOff>
    </xdr:to>
    <xdr:pic>
      <xdr:nvPicPr>
        <xdr:cNvPr id="20" name="Picture 1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79070" y="118110"/>
          <a:ext cx="1433712" cy="1101090"/>
        </a:xfrm>
        <a:prstGeom prst="rect">
          <a:avLst/>
        </a:prstGeom>
      </xdr:spPr>
    </xdr:pic>
    <xdr:clientData/>
  </xdr:twoCellAnchor>
  <xdr:twoCellAnchor>
    <xdr:from>
      <xdr:col>6</xdr:col>
      <xdr:colOff>50850</xdr:colOff>
      <xdr:row>110</xdr:row>
      <xdr:rowOff>0</xdr:rowOff>
    </xdr:from>
    <xdr:to>
      <xdr:col>10</xdr:col>
      <xdr:colOff>172770</xdr:colOff>
      <xdr:row>129</xdr:row>
      <xdr:rowOff>38100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4"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2.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3.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4.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5.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6.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7.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8.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4"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9.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278130</xdr:colOff>
      <xdr:row>0</xdr:row>
      <xdr:rowOff>83819</xdr:rowOff>
    </xdr:from>
    <xdr:to>
      <xdr:col>3</xdr:col>
      <xdr:colOff>422910</xdr:colOff>
      <xdr:row>6</xdr:row>
      <xdr:rowOff>86744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 y="83819"/>
          <a:ext cx="1432560" cy="110020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1.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2.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3.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4.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4"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5.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6.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7.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3"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0.79024</cdr:x>
      <cdr:y>0.17333</cdr:y>
    </cdr:from>
    <cdr:to>
      <cdr:x>0.93659</cdr:x>
      <cdr:y>0.41949</cdr:y>
    </cdr:to>
    <cdr:sp macro="" textlink="">
      <cdr:nvSpPr>
        <cdr:cNvPr id="4"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23790" cy="1093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16170" cy="1093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16170" cy="10934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16170" cy="10934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16170" cy="1093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16170" cy="10934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175260</xdr:colOff>
      <xdr:row>0</xdr:row>
      <xdr:rowOff>118110</xdr:rowOff>
    </xdr:from>
    <xdr:to>
      <xdr:col>2</xdr:col>
      <xdr:colOff>395606</xdr:colOff>
      <xdr:row>6</xdr:row>
      <xdr:rowOff>179070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 y="118110"/>
          <a:ext cx="1508126" cy="1158240"/>
        </a:xfrm>
        <a:prstGeom prst="rect">
          <a:avLst/>
        </a:prstGeom>
      </xdr:spPr>
    </xdr:pic>
    <xdr:clientData/>
  </xdr:twoCellAnchor>
</xdr:wsDr>
</file>

<file path=xl/theme/theme1.xml><?xml version="1.0" encoding="utf-8"?>
<a:theme xmlns:a="http://schemas.openxmlformats.org/drawingml/2006/main" name="Theme PQ">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7"/>
  <sheetViews>
    <sheetView tabSelected="1" topLeftCell="A3" zoomScaleNormal="100" workbookViewId="0">
      <selection activeCell="R28" sqref="R28"/>
    </sheetView>
  </sheetViews>
  <sheetFormatPr defaultColWidth="8.83984375" defaultRowHeight="14.4" zeroHeight="1" x14ac:dyDescent="0.55000000000000004"/>
  <cols>
    <col min="1" max="16384" width="8.83984375" style="1"/>
  </cols>
  <sheetData>
    <row r="1" spans="2:17" x14ac:dyDescent="0.55000000000000004"/>
    <row r="2" spans="2:17" x14ac:dyDescent="0.55000000000000004"/>
    <row r="3" spans="2:17" x14ac:dyDescent="0.55000000000000004">
      <c r="F3" s="99"/>
      <c r="G3" s="99"/>
      <c r="H3" s="99"/>
      <c r="I3" s="99"/>
      <c r="J3" s="99"/>
      <c r="K3" s="99"/>
      <c r="L3" s="99"/>
      <c r="M3" s="99"/>
      <c r="N3" s="99"/>
      <c r="O3" s="99"/>
      <c r="P3" s="99"/>
      <c r="Q3" s="99"/>
    </row>
    <row r="4" spans="2:17" x14ac:dyDescent="0.55000000000000004">
      <c r="F4" s="99"/>
      <c r="G4" s="99"/>
      <c r="H4" s="99"/>
      <c r="I4" s="99"/>
      <c r="J4" s="99"/>
      <c r="K4" s="99"/>
      <c r="L4" s="99"/>
      <c r="M4" s="99"/>
      <c r="N4" s="99"/>
      <c r="O4" s="99"/>
      <c r="P4" s="99"/>
      <c r="Q4" s="99"/>
    </row>
    <row r="5" spans="2:17" x14ac:dyDescent="0.55000000000000004">
      <c r="F5" s="99"/>
      <c r="G5" s="99"/>
      <c r="H5" s="99"/>
      <c r="I5" s="99"/>
      <c r="J5" s="99"/>
      <c r="K5" s="99"/>
      <c r="L5" s="99"/>
      <c r="M5" s="99"/>
      <c r="N5" s="99"/>
      <c r="O5" s="99"/>
      <c r="P5" s="99"/>
      <c r="Q5" s="99"/>
    </row>
    <row r="6" spans="2:17" x14ac:dyDescent="0.55000000000000004"/>
    <row r="7" spans="2:17" x14ac:dyDescent="0.55000000000000004"/>
    <row r="8" spans="2:17" ht="14.5" customHeight="1" x14ac:dyDescent="0.55000000000000004">
      <c r="B8" s="100"/>
      <c r="C8" s="100"/>
      <c r="D8" s="100"/>
      <c r="E8" s="100"/>
      <c r="F8" s="100"/>
      <c r="G8" s="100"/>
      <c r="H8" s="100"/>
      <c r="I8" s="100"/>
      <c r="J8" s="100"/>
      <c r="K8" s="100"/>
      <c r="L8" s="100"/>
      <c r="M8" s="100"/>
      <c r="N8" s="100"/>
      <c r="O8" s="100"/>
      <c r="P8" s="100"/>
    </row>
    <row r="9" spans="2:17" x14ac:dyDescent="0.55000000000000004">
      <c r="B9" s="100"/>
      <c r="C9" s="100"/>
      <c r="D9" s="100"/>
      <c r="E9" s="100"/>
      <c r="F9" s="100"/>
      <c r="G9" s="100"/>
      <c r="H9" s="100"/>
      <c r="I9" s="100"/>
      <c r="J9" s="100"/>
      <c r="K9" s="100"/>
      <c r="L9" s="100"/>
      <c r="M9" s="100"/>
      <c r="N9" s="100"/>
      <c r="O9" s="100"/>
      <c r="P9" s="100"/>
    </row>
    <row r="10" spans="2:17" ht="13.5" customHeight="1" x14ac:dyDescent="0.55000000000000004">
      <c r="B10" s="100"/>
      <c r="C10" s="100"/>
      <c r="D10" s="100"/>
      <c r="E10" s="100"/>
      <c r="F10" s="100"/>
      <c r="G10" s="100"/>
      <c r="H10" s="100"/>
      <c r="I10" s="100"/>
      <c r="J10" s="100"/>
      <c r="K10" s="100"/>
      <c r="L10" s="100"/>
      <c r="M10" s="100"/>
      <c r="N10" s="100"/>
      <c r="O10" s="100"/>
      <c r="P10" s="100"/>
    </row>
    <row r="11" spans="2:17" ht="14.5" customHeight="1" x14ac:dyDescent="0.55000000000000004">
      <c r="B11" s="100"/>
      <c r="C11" s="100"/>
      <c r="D11" s="100"/>
      <c r="E11" s="100"/>
      <c r="F11" s="100"/>
      <c r="G11" s="100"/>
      <c r="H11" s="100"/>
      <c r="I11" s="100"/>
      <c r="J11" s="100"/>
      <c r="K11" s="100"/>
      <c r="L11" s="100"/>
      <c r="M11" s="100"/>
      <c r="N11" s="100"/>
      <c r="O11" s="100"/>
      <c r="P11" s="100"/>
    </row>
    <row r="12" spans="2:17" x14ac:dyDescent="0.55000000000000004">
      <c r="B12" s="100"/>
      <c r="C12" s="100"/>
      <c r="D12" s="100"/>
      <c r="E12" s="100"/>
      <c r="F12" s="100"/>
      <c r="G12" s="100"/>
      <c r="H12" s="100"/>
      <c r="I12" s="100"/>
      <c r="J12" s="100"/>
      <c r="K12" s="100"/>
      <c r="L12" s="100"/>
      <c r="M12" s="100"/>
      <c r="N12" s="100"/>
      <c r="O12" s="100"/>
      <c r="P12" s="100"/>
    </row>
    <row r="13" spans="2:17" x14ac:dyDescent="0.55000000000000004">
      <c r="B13" s="9"/>
      <c r="C13" s="9"/>
      <c r="D13" s="9"/>
      <c r="E13" s="9"/>
      <c r="F13" s="9"/>
      <c r="G13" s="9"/>
      <c r="H13" s="9"/>
      <c r="I13" s="9"/>
      <c r="J13" s="9"/>
      <c r="K13" s="9"/>
      <c r="L13" s="9"/>
      <c r="M13" s="9"/>
      <c r="N13" s="9"/>
      <c r="O13" s="9"/>
      <c r="P13" s="9"/>
    </row>
    <row r="14" spans="2:17" ht="14.5" customHeight="1" x14ac:dyDescent="0.55000000000000004">
      <c r="B14" s="100"/>
      <c r="C14" s="100"/>
      <c r="D14" s="100"/>
      <c r="E14" s="100"/>
      <c r="F14" s="100"/>
      <c r="G14" s="100"/>
      <c r="H14" s="100"/>
      <c r="I14" s="100"/>
      <c r="J14" s="100"/>
      <c r="K14" s="100"/>
      <c r="L14" s="100"/>
      <c r="M14" s="100"/>
      <c r="N14" s="100"/>
      <c r="O14" s="100"/>
      <c r="P14" s="100"/>
    </row>
    <row r="15" spans="2:17" x14ac:dyDescent="0.55000000000000004">
      <c r="B15" s="100"/>
      <c r="C15" s="100"/>
      <c r="D15" s="100"/>
      <c r="E15" s="100"/>
      <c r="F15" s="100"/>
      <c r="G15" s="100"/>
      <c r="H15" s="100"/>
      <c r="I15" s="100"/>
      <c r="J15" s="100"/>
      <c r="K15" s="100"/>
      <c r="L15" s="100"/>
      <c r="M15" s="100"/>
      <c r="N15" s="100"/>
      <c r="O15" s="100"/>
      <c r="P15" s="100"/>
    </row>
    <row r="16" spans="2:17" ht="14.5" customHeight="1" x14ac:dyDescent="0.55000000000000004">
      <c r="B16" s="100"/>
      <c r="C16" s="100"/>
      <c r="D16" s="100"/>
      <c r="E16" s="100"/>
      <c r="F16" s="100"/>
      <c r="G16" s="100"/>
      <c r="H16" s="100"/>
      <c r="I16" s="100"/>
      <c r="J16" s="100"/>
      <c r="K16" s="100"/>
      <c r="L16" s="100"/>
      <c r="M16" s="100"/>
      <c r="N16" s="100"/>
      <c r="O16" s="100"/>
      <c r="P16" s="100"/>
    </row>
    <row r="17" spans="2:16" x14ac:dyDescent="0.55000000000000004">
      <c r="B17" s="100"/>
      <c r="C17" s="100"/>
      <c r="D17" s="100"/>
      <c r="E17" s="100"/>
      <c r="F17" s="100"/>
      <c r="G17" s="100"/>
      <c r="H17" s="100"/>
      <c r="I17" s="100"/>
      <c r="J17" s="100"/>
      <c r="K17" s="100"/>
      <c r="L17" s="100"/>
      <c r="M17" s="100"/>
      <c r="N17" s="100"/>
      <c r="O17" s="100"/>
      <c r="P17" s="100"/>
    </row>
    <row r="18" spans="2:16" x14ac:dyDescent="0.55000000000000004">
      <c r="B18" s="8"/>
      <c r="C18" s="8"/>
      <c r="D18" s="8"/>
      <c r="E18" s="8"/>
      <c r="F18" s="8"/>
      <c r="G18" s="8"/>
      <c r="H18" s="8"/>
      <c r="I18" s="8"/>
      <c r="J18" s="8"/>
      <c r="K18" s="8"/>
      <c r="L18" s="8"/>
      <c r="M18" s="8"/>
      <c r="N18" s="8"/>
      <c r="O18" s="8"/>
      <c r="P18" s="8"/>
    </row>
    <row r="19" spans="2:16" ht="14.5" customHeight="1" x14ac:dyDescent="0.55000000000000004">
      <c r="B19" s="97"/>
      <c r="C19" s="98"/>
      <c r="D19" s="98"/>
      <c r="E19" s="98"/>
      <c r="F19" s="98"/>
      <c r="G19" s="98"/>
      <c r="H19" s="98"/>
      <c r="I19" s="98"/>
      <c r="J19" s="98"/>
      <c r="K19" s="98"/>
      <c r="L19" s="98"/>
      <c r="M19" s="98"/>
      <c r="N19" s="98"/>
      <c r="O19" s="98"/>
      <c r="P19" s="98"/>
    </row>
    <row r="20" spans="2:16" x14ac:dyDescent="0.55000000000000004">
      <c r="B20" s="98"/>
      <c r="C20" s="98"/>
      <c r="D20" s="98"/>
      <c r="E20" s="98"/>
      <c r="F20" s="98"/>
      <c r="G20" s="98"/>
      <c r="H20" s="98"/>
      <c r="I20" s="98"/>
      <c r="J20" s="98"/>
      <c r="K20" s="98"/>
      <c r="L20" s="98"/>
      <c r="M20" s="98"/>
      <c r="N20" s="98"/>
      <c r="O20" s="98"/>
      <c r="P20" s="98"/>
    </row>
    <row r="21" spans="2:16" x14ac:dyDescent="0.55000000000000004">
      <c r="B21" s="8"/>
      <c r="C21" s="8"/>
      <c r="D21" s="8"/>
      <c r="E21" s="8"/>
      <c r="F21" s="8"/>
      <c r="G21" s="8"/>
      <c r="H21" s="8"/>
      <c r="I21" s="8"/>
      <c r="J21" s="8"/>
      <c r="K21" s="8"/>
      <c r="L21" s="8"/>
      <c r="M21" s="8"/>
      <c r="N21" s="8"/>
      <c r="O21" s="8"/>
      <c r="P21" s="8"/>
    </row>
    <row r="22" spans="2:16" x14ac:dyDescent="0.55000000000000004"/>
    <row r="23" spans="2:16" x14ac:dyDescent="0.55000000000000004"/>
    <row r="24" spans="2:16" x14ac:dyDescent="0.55000000000000004"/>
    <row r="25" spans="2:16" x14ac:dyDescent="0.55000000000000004"/>
    <row r="26" spans="2:16" x14ac:dyDescent="0.55000000000000004"/>
    <row r="27" spans="2:16" x14ac:dyDescent="0.55000000000000004"/>
    <row r="28" spans="2:16" x14ac:dyDescent="0.55000000000000004"/>
    <row r="29" spans="2:16" x14ac:dyDescent="0.55000000000000004"/>
    <row r="30" spans="2:16" x14ac:dyDescent="0.55000000000000004"/>
    <row r="31" spans="2:16" x14ac:dyDescent="0.55000000000000004"/>
    <row r="32" spans="2:16" x14ac:dyDescent="0.55000000000000004"/>
    <row r="33" x14ac:dyDescent="0.55000000000000004"/>
    <row r="34" x14ac:dyDescent="0.55000000000000004"/>
    <row r="35" x14ac:dyDescent="0.55000000000000004"/>
    <row r="36" x14ac:dyDescent="0.55000000000000004"/>
    <row r="37" x14ac:dyDescent="0.55000000000000004"/>
  </sheetData>
  <mergeCells count="6">
    <mergeCell ref="B19:P20"/>
    <mergeCell ref="F3:Q5"/>
    <mergeCell ref="B8:P10"/>
    <mergeCell ref="B11:P12"/>
    <mergeCell ref="B14:P15"/>
    <mergeCell ref="B16:P17"/>
  </mergeCells>
  <pageMargins left="0.7" right="0.7" top="0.75" bottom="0.75" header="0.3" footer="0.3"/>
  <pageSetup paperSize="9" scale="8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2"/>
  <sheetViews>
    <sheetView topLeftCell="J94" workbookViewId="0">
      <selection activeCell="O99" sqref="O99:V102"/>
    </sheetView>
  </sheetViews>
  <sheetFormatPr defaultRowHeight="14.4" x14ac:dyDescent="0.55000000000000004"/>
  <cols>
    <col min="1" max="2" width="10.83984375" customWidth="1"/>
    <col min="3" max="3" width="19.68359375" customWidth="1"/>
    <col min="4" max="4" width="12.41796875" customWidth="1"/>
    <col min="5" max="13" width="11" customWidth="1"/>
    <col min="14" max="14" width="10.83984375" customWidth="1"/>
    <col min="15" max="15" width="15.5234375" style="42" customWidth="1"/>
    <col min="16" max="16" width="15.3125" style="42" customWidth="1"/>
    <col min="17" max="18" width="10.68359375" style="42" customWidth="1"/>
    <col min="19" max="19" width="12.5234375" style="42" customWidth="1"/>
    <col min="20" max="20" width="8.83984375" style="42"/>
    <col min="21" max="21" width="11.05078125" style="42" customWidth="1"/>
    <col min="22" max="26" width="8.83984375" style="42"/>
  </cols>
  <sheetData>
    <row r="1" spans="1:26" x14ac:dyDescent="0.55000000000000004">
      <c r="A1" s="175" t="s">
        <v>33</v>
      </c>
      <c r="B1" s="175"/>
      <c r="C1" s="175"/>
      <c r="D1" s="5"/>
      <c r="E1" s="5"/>
      <c r="F1" s="5"/>
      <c r="G1" s="5"/>
      <c r="H1" s="5"/>
      <c r="I1" s="5"/>
      <c r="J1" s="5"/>
      <c r="K1" s="5"/>
      <c r="L1" s="5"/>
      <c r="M1" s="5"/>
      <c r="N1" s="5"/>
      <c r="O1" s="64"/>
      <c r="P1" s="64"/>
      <c r="Q1" s="64"/>
      <c r="R1" s="85" t="str">
        <f>'Pre-Programme'!$G$7</f>
        <v>Pre-programme</v>
      </c>
      <c r="S1" s="85" t="str">
        <f>'Post-Programme'!$G$7</f>
        <v>Post-programme</v>
      </c>
      <c r="T1" s="85" t="str">
        <f>'Post-Prog 2'!$G$7</f>
        <v>Blank</v>
      </c>
      <c r="U1" s="85" t="str">
        <f>'Post-Prog 3'!$G$7</f>
        <v>Blank</v>
      </c>
      <c r="V1" s="85" t="str">
        <f>'Post-Prog 4'!$G$7</f>
        <v>Blank</v>
      </c>
      <c r="W1" s="85" t="str">
        <f>'Post-Prog 5'!$G$7</f>
        <v>Blank</v>
      </c>
      <c r="X1" s="85" t="str">
        <f>'Post-Prog 6'!$G$7</f>
        <v>Blank</v>
      </c>
    </row>
    <row r="2" spans="1:26" x14ac:dyDescent="0.55000000000000004">
      <c r="A2" s="5"/>
      <c r="B2" s="5"/>
      <c r="C2" s="5"/>
      <c r="D2" s="6" t="s">
        <v>5</v>
      </c>
      <c r="E2" s="6" t="s">
        <v>6</v>
      </c>
      <c r="F2" s="6" t="s">
        <v>7</v>
      </c>
      <c r="G2" s="6" t="s">
        <v>8</v>
      </c>
      <c r="H2" s="6" t="s">
        <v>9</v>
      </c>
      <c r="I2" s="6" t="s">
        <v>10</v>
      </c>
      <c r="J2" s="6" t="s">
        <v>11</v>
      </c>
      <c r="K2" s="6" t="s">
        <v>12</v>
      </c>
      <c r="L2" s="6" t="s">
        <v>13</v>
      </c>
      <c r="M2" s="6" t="s">
        <v>14</v>
      </c>
      <c r="N2" s="47"/>
      <c r="O2" s="180" t="s">
        <v>44</v>
      </c>
      <c r="P2" s="180"/>
      <c r="Q2" s="180"/>
      <c r="R2" s="65">
        <f>'Pre-Programme'!E11</f>
        <v>0</v>
      </c>
      <c r="S2" s="65">
        <f>'Post-Programme'!E11</f>
        <v>0</v>
      </c>
      <c r="T2" s="65">
        <f>'Post-Prog 2'!E11</f>
        <v>0</v>
      </c>
      <c r="U2" s="65">
        <f>'Post-Prog 3'!E11</f>
        <v>0</v>
      </c>
      <c r="V2" s="65">
        <f>'Post-Prog 4'!E11</f>
        <v>0</v>
      </c>
      <c r="W2" s="65">
        <f>'Post-Prog 5'!E11</f>
        <v>0</v>
      </c>
      <c r="X2" s="65">
        <f>'Post-Prog 6'!E11</f>
        <v>0</v>
      </c>
    </row>
    <row r="3" spans="1:26" x14ac:dyDescent="0.55000000000000004">
      <c r="A3" s="176" t="s">
        <v>16</v>
      </c>
      <c r="B3" s="176"/>
      <c r="C3" s="176"/>
      <c r="D3" s="7">
        <f>'Pre-Programme'!H17</f>
        <v>0</v>
      </c>
      <c r="E3" s="7">
        <f>'Pre-Programme'!I17</f>
        <v>0</v>
      </c>
      <c r="F3" s="7">
        <f>'Pre-Programme'!J17</f>
        <v>0</v>
      </c>
      <c r="G3" s="7">
        <f>'Pre-Programme'!K17</f>
        <v>0</v>
      </c>
      <c r="H3" s="7">
        <f>'Pre-Programme'!L17</f>
        <v>0</v>
      </c>
      <c r="I3" s="7">
        <f>'Pre-Programme'!M17</f>
        <v>0</v>
      </c>
      <c r="J3" s="7">
        <f>'Pre-Programme'!N17</f>
        <v>0</v>
      </c>
      <c r="K3" s="7">
        <f>'Pre-Programme'!O17</f>
        <v>0</v>
      </c>
      <c r="L3" s="7">
        <f>'Pre-Programme'!P17</f>
        <v>0</v>
      </c>
      <c r="M3" s="7">
        <f>'Pre-Programme'!Q17</f>
        <v>0</v>
      </c>
      <c r="N3" s="48"/>
      <c r="O3" s="180" t="s">
        <v>45</v>
      </c>
      <c r="P3" s="180"/>
      <c r="Q3" s="180"/>
      <c r="R3" s="65">
        <f>'Pre-Programme'!I14</f>
        <v>0</v>
      </c>
      <c r="S3" s="65">
        <f>'Post-Programme'!I14</f>
        <v>0</v>
      </c>
      <c r="T3" s="65">
        <f>'Post-Prog 2'!I14</f>
        <v>0</v>
      </c>
      <c r="U3" s="65">
        <f>'Post-Prog 3'!I14</f>
        <v>0</v>
      </c>
      <c r="V3" s="65">
        <f>'Post-Prog 4'!I14</f>
        <v>0</v>
      </c>
      <c r="W3" s="65">
        <f>'Post-Prog 5'!I14</f>
        <v>0</v>
      </c>
      <c r="X3" s="65">
        <f>'Post-Prog 6'!I14</f>
        <v>0</v>
      </c>
    </row>
    <row r="4" spans="1:26" x14ac:dyDescent="0.55000000000000004">
      <c r="A4" s="177" t="s">
        <v>17</v>
      </c>
      <c r="B4" s="178"/>
      <c r="C4" s="179"/>
      <c r="D4" s="7">
        <f>'Pre-Programme'!H18</f>
        <v>0</v>
      </c>
      <c r="E4" s="7">
        <f>'Pre-Programme'!I18</f>
        <v>0</v>
      </c>
      <c r="F4" s="7">
        <f>'Pre-Programme'!J18</f>
        <v>0</v>
      </c>
      <c r="G4" s="7">
        <f>'Pre-Programme'!K18</f>
        <v>0</v>
      </c>
      <c r="H4" s="7">
        <f>'Pre-Programme'!L18</f>
        <v>0</v>
      </c>
      <c r="I4" s="7">
        <f>'Pre-Programme'!M18</f>
        <v>0</v>
      </c>
      <c r="J4" s="7">
        <f>'Pre-Programme'!N18</f>
        <v>0</v>
      </c>
      <c r="K4" s="7">
        <f>'Pre-Programme'!O18</f>
        <v>0</v>
      </c>
      <c r="L4" s="7">
        <f>'Pre-Programme'!P18</f>
        <v>0</v>
      </c>
      <c r="M4" s="7">
        <f>'Pre-Programme'!Q18</f>
        <v>0</v>
      </c>
      <c r="N4" s="48"/>
      <c r="O4" s="43"/>
    </row>
    <row r="5" spans="1:26" x14ac:dyDescent="0.55000000000000004">
      <c r="A5" s="177" t="s">
        <v>18</v>
      </c>
      <c r="B5" s="178"/>
      <c r="C5" s="179"/>
      <c r="D5" s="50">
        <f>'Pre-Programme'!H19</f>
        <v>0</v>
      </c>
      <c r="E5" s="50">
        <f>'Pre-Programme'!I19</f>
        <v>0</v>
      </c>
      <c r="F5" s="50">
        <f>'Pre-Programme'!J19</f>
        <v>0</v>
      </c>
      <c r="G5" s="50">
        <f>'Pre-Programme'!K19</f>
        <v>0</v>
      </c>
      <c r="H5" s="50">
        <f>'Pre-Programme'!L19</f>
        <v>0</v>
      </c>
      <c r="I5" s="50">
        <f>'Pre-Programme'!M19</f>
        <v>0</v>
      </c>
      <c r="J5" s="50">
        <f>'Pre-Programme'!N19</f>
        <v>0</v>
      </c>
      <c r="K5" s="50">
        <f>'Pre-Programme'!O19</f>
        <v>0</v>
      </c>
      <c r="L5" s="50">
        <f>'Pre-Programme'!P19</f>
        <v>0</v>
      </c>
      <c r="M5" s="50">
        <f>'Pre-Programme'!Q19</f>
        <v>0</v>
      </c>
      <c r="N5" s="49"/>
      <c r="O5" s="41"/>
      <c r="P5" s="41" t="s">
        <v>43</v>
      </c>
    </row>
    <row r="6" spans="1:26" x14ac:dyDescent="0.55000000000000004">
      <c r="A6" s="177" t="s">
        <v>132</v>
      </c>
      <c r="B6" s="178"/>
      <c r="C6" s="179"/>
      <c r="D6" s="7">
        <f>'Pre-Programme'!H20</f>
        <v>0</v>
      </c>
      <c r="E6" s="7">
        <f>'Pre-Programme'!I20</f>
        <v>0</v>
      </c>
      <c r="F6" s="7">
        <f>'Pre-Programme'!J20</f>
        <v>0</v>
      </c>
      <c r="G6" s="7">
        <f>'Pre-Programme'!K20</f>
        <v>0</v>
      </c>
      <c r="H6" s="7">
        <f>'Pre-Programme'!L20</f>
        <v>0</v>
      </c>
      <c r="I6" s="7">
        <f>'Pre-Programme'!M20</f>
        <v>0</v>
      </c>
      <c r="J6" s="7">
        <f>'Pre-Programme'!N20</f>
        <v>0</v>
      </c>
      <c r="K6" s="7">
        <f>'Pre-Programme'!O20</f>
        <v>0</v>
      </c>
      <c r="L6" s="7">
        <f>'Pre-Programme'!P20</f>
        <v>0</v>
      </c>
      <c r="M6" s="7">
        <f>'Pre-Programme'!Q20</f>
        <v>0</v>
      </c>
      <c r="N6" s="48"/>
      <c r="O6" s="85" t="str">
        <f>'Pre-Programme'!$G$7</f>
        <v>Pre-programme</v>
      </c>
      <c r="P6" s="85" t="str">
        <f>'Post-Programme'!$G$7</f>
        <v>Post-programme</v>
      </c>
      <c r="Q6" s="85" t="str">
        <f>'Post-Prog 2'!$G$7</f>
        <v>Blank</v>
      </c>
      <c r="R6" s="85" t="str">
        <f>'Post-Prog 3'!$G$7</f>
        <v>Blank</v>
      </c>
      <c r="S6" s="85" t="str">
        <f>'Post-Prog 4'!$G$7</f>
        <v>Blank</v>
      </c>
      <c r="T6" s="85" t="str">
        <f>'Post-Prog 5'!$G$7</f>
        <v>Blank</v>
      </c>
      <c r="U6" s="85" t="str">
        <f>'Post-Prog 6'!$G$7</f>
        <v>Blank</v>
      </c>
    </row>
    <row r="7" spans="1:26" x14ac:dyDescent="0.55000000000000004">
      <c r="A7" s="177" t="s">
        <v>23</v>
      </c>
      <c r="B7" s="178"/>
      <c r="C7" s="179"/>
      <c r="D7" s="7">
        <f>'Pre-Programme'!H21</f>
        <v>0</v>
      </c>
      <c r="E7" s="7">
        <f>'Pre-Programme'!I21</f>
        <v>0</v>
      </c>
      <c r="F7" s="7">
        <f>'Pre-Programme'!J21</f>
        <v>0</v>
      </c>
      <c r="G7" s="7">
        <f>'Pre-Programme'!K21</f>
        <v>0</v>
      </c>
      <c r="H7" s="7">
        <f>'Pre-Programme'!L21</f>
        <v>0</v>
      </c>
      <c r="I7" s="7">
        <f>'Pre-Programme'!M21</f>
        <v>0</v>
      </c>
      <c r="J7" s="7">
        <f>'Pre-Programme'!N21</f>
        <v>0</v>
      </c>
      <c r="K7" s="7">
        <f>'Pre-Programme'!O21</f>
        <v>0</v>
      </c>
      <c r="L7" s="7">
        <f>'Pre-Programme'!P21</f>
        <v>0</v>
      </c>
      <c r="M7" s="7">
        <f>'Pre-Programme'!Q21</f>
        <v>0</v>
      </c>
      <c r="N7" s="48"/>
      <c r="O7" s="56" t="e">
        <f t="shared" ref="O7:U7" si="0">R3/R2</f>
        <v>#DIV/0!</v>
      </c>
      <c r="P7" s="56" t="e">
        <f t="shared" si="0"/>
        <v>#DIV/0!</v>
      </c>
      <c r="Q7" s="56" t="e">
        <f t="shared" si="0"/>
        <v>#DIV/0!</v>
      </c>
      <c r="R7" s="56" t="e">
        <f t="shared" si="0"/>
        <v>#DIV/0!</v>
      </c>
      <c r="S7" s="56" t="e">
        <f t="shared" si="0"/>
        <v>#DIV/0!</v>
      </c>
      <c r="T7" s="56" t="e">
        <f t="shared" si="0"/>
        <v>#DIV/0!</v>
      </c>
      <c r="U7" s="56" t="e">
        <f t="shared" si="0"/>
        <v>#DIV/0!</v>
      </c>
    </row>
    <row r="8" spans="1:26" x14ac:dyDescent="0.55000000000000004">
      <c r="A8" s="177" t="s">
        <v>24</v>
      </c>
      <c r="B8" s="178"/>
      <c r="C8" s="179"/>
      <c r="D8" s="7">
        <f>'Pre-Programme'!H22</f>
        <v>0</v>
      </c>
      <c r="E8" s="7">
        <f>'Pre-Programme'!I22</f>
        <v>0</v>
      </c>
      <c r="F8" s="7">
        <f>'Pre-Programme'!J22</f>
        <v>0</v>
      </c>
      <c r="G8" s="7">
        <f>'Pre-Programme'!K22</f>
        <v>0</v>
      </c>
      <c r="H8" s="7">
        <f>'Pre-Programme'!L22</f>
        <v>0</v>
      </c>
      <c r="I8" s="7">
        <f>'Pre-Programme'!M22</f>
        <v>0</v>
      </c>
      <c r="J8" s="7">
        <f>'Pre-Programme'!N22</f>
        <v>0</v>
      </c>
      <c r="K8" s="7">
        <f>'Pre-Programme'!O22</f>
        <v>0</v>
      </c>
      <c r="L8" s="7">
        <f>'Pre-Programme'!P22</f>
        <v>0</v>
      </c>
      <c r="M8" s="7">
        <f>'Pre-Programme'!Q22</f>
        <v>0</v>
      </c>
      <c r="N8" s="48"/>
    </row>
    <row r="9" spans="1:26" x14ac:dyDescent="0.55000000000000004">
      <c r="A9" s="177" t="s">
        <v>25</v>
      </c>
      <c r="B9" s="178"/>
      <c r="C9" s="179"/>
      <c r="D9" s="7">
        <f>'Pre-Programme'!H23</f>
        <v>0</v>
      </c>
      <c r="E9" s="7">
        <f>'Pre-Programme'!I23</f>
        <v>0</v>
      </c>
      <c r="F9" s="7">
        <f>'Pre-Programme'!J23</f>
        <v>0</v>
      </c>
      <c r="G9" s="7">
        <f>'Pre-Programme'!K23</f>
        <v>0</v>
      </c>
      <c r="H9" s="7">
        <f>'Pre-Programme'!L23</f>
        <v>0</v>
      </c>
      <c r="I9" s="7">
        <f>'Pre-Programme'!M23</f>
        <v>0</v>
      </c>
      <c r="J9" s="7">
        <f>'Pre-Programme'!N23</f>
        <v>0</v>
      </c>
      <c r="K9" s="7">
        <f>'Pre-Programme'!O23</f>
        <v>0</v>
      </c>
      <c r="L9" s="7">
        <f>'Pre-Programme'!P23</f>
        <v>0</v>
      </c>
      <c r="M9" s="7">
        <f>'Pre-Programme'!Q23</f>
        <v>0</v>
      </c>
      <c r="N9" s="48"/>
      <c r="O9" s="41"/>
      <c r="P9" s="41" t="s">
        <v>34</v>
      </c>
      <c r="T9" s="41"/>
      <c r="U9" s="41" t="s">
        <v>39</v>
      </c>
    </row>
    <row r="10" spans="1:26" x14ac:dyDescent="0.55000000000000004">
      <c r="A10" s="177" t="s">
        <v>20</v>
      </c>
      <c r="B10" s="178"/>
      <c r="C10" s="179"/>
      <c r="D10" s="7">
        <f>'Pre-Programme'!H24</f>
        <v>0</v>
      </c>
      <c r="E10" s="7">
        <f>'Pre-Programme'!I24</f>
        <v>0</v>
      </c>
      <c r="F10" s="7">
        <f>'Pre-Programme'!J24</f>
        <v>0</v>
      </c>
      <c r="G10" s="7">
        <f>'Pre-Programme'!K24</f>
        <v>0</v>
      </c>
      <c r="H10" s="7">
        <f>'Pre-Programme'!L24</f>
        <v>0</v>
      </c>
      <c r="I10" s="7">
        <f>'Pre-Programme'!M24</f>
        <v>0</v>
      </c>
      <c r="J10" s="7">
        <f>'Pre-Programme'!N24</f>
        <v>0</v>
      </c>
      <c r="K10" s="7">
        <f>'Pre-Programme'!O24</f>
        <v>0</v>
      </c>
      <c r="L10" s="7">
        <f>'Pre-Programme'!P24</f>
        <v>0</v>
      </c>
      <c r="M10" s="7">
        <f>'Pre-Programme'!Q24</f>
        <v>0</v>
      </c>
      <c r="N10" s="48"/>
      <c r="O10" s="54"/>
      <c r="P10" s="51" t="s">
        <v>36</v>
      </c>
      <c r="Q10" s="52" t="s">
        <v>38</v>
      </c>
      <c r="S10" s="52"/>
      <c r="T10" s="54"/>
      <c r="U10" s="51" t="s">
        <v>36</v>
      </c>
      <c r="V10" s="52" t="s">
        <v>38</v>
      </c>
    </row>
    <row r="11" spans="1:26" x14ac:dyDescent="0.55000000000000004">
      <c r="A11" s="177" t="s">
        <v>27</v>
      </c>
      <c r="B11" s="178"/>
      <c r="C11" s="179"/>
      <c r="D11" s="7">
        <f>'Pre-Programme'!H25</f>
        <v>0</v>
      </c>
      <c r="E11" s="7">
        <f>'Pre-Programme'!I25</f>
        <v>0</v>
      </c>
      <c r="F11" s="7">
        <f>'Pre-Programme'!J25</f>
        <v>0</v>
      </c>
      <c r="G11" s="7">
        <f>'Pre-Programme'!K25</f>
        <v>0</v>
      </c>
      <c r="H11" s="7">
        <f>'Pre-Programme'!L25</f>
        <v>0</v>
      </c>
      <c r="I11" s="7">
        <f>'Pre-Programme'!M25</f>
        <v>0</v>
      </c>
      <c r="J11" s="7">
        <f>'Pre-Programme'!N25</f>
        <v>0</v>
      </c>
      <c r="K11" s="7">
        <f>'Pre-Programme'!O25</f>
        <v>0</v>
      </c>
      <c r="L11" s="7">
        <f>'Pre-Programme'!P25</f>
        <v>0</v>
      </c>
      <c r="M11" s="7">
        <f>'Pre-Programme'!Q25</f>
        <v>0</v>
      </c>
      <c r="N11" s="48"/>
      <c r="O11" s="85" t="str">
        <f>'Pre-Programme'!$G$7</f>
        <v>Pre-programme</v>
      </c>
      <c r="P11" s="55" t="e">
        <f>(COUNTIF(D3:M3,"Yes"))/(COUNTIF(D3:M3,"&lt;&gt;0"))</f>
        <v>#DIV/0!</v>
      </c>
      <c r="Q11" s="55" t="e">
        <f>(COUNTIF(D3:M3,"No"))/(COUNTIF(D3:M3,"&lt;&gt;0"))</f>
        <v>#DIV/0!</v>
      </c>
      <c r="R11" s="45"/>
      <c r="S11" s="52"/>
      <c r="T11" s="85" t="str">
        <f>'Pre-Programme'!$G$7</f>
        <v>Pre-programme</v>
      </c>
      <c r="U11" s="55" t="e">
        <f>(COUNTIF(D4:M4,"Yes"))/(COUNTIF(D4:M4,"&lt;&gt;0"))</f>
        <v>#DIV/0!</v>
      </c>
      <c r="V11" s="55" t="e">
        <f>(COUNTIF(D4:M4,"No"))/(COUNTIF(D4:M4,"&lt;&gt;0"))</f>
        <v>#DIV/0!</v>
      </c>
    </row>
    <row r="12" spans="1:26" x14ac:dyDescent="0.55000000000000004">
      <c r="A12" s="177" t="s">
        <v>28</v>
      </c>
      <c r="B12" s="178"/>
      <c r="C12" s="179"/>
      <c r="D12" s="7">
        <f>'Pre-Programme'!H26</f>
        <v>0</v>
      </c>
      <c r="E12" s="7">
        <f>'Pre-Programme'!I26</f>
        <v>0</v>
      </c>
      <c r="F12" s="7">
        <f>'Pre-Programme'!J26</f>
        <v>0</v>
      </c>
      <c r="G12" s="7">
        <f>'Pre-Programme'!K26</f>
        <v>0</v>
      </c>
      <c r="H12" s="7">
        <f>'Pre-Programme'!L26</f>
        <v>0</v>
      </c>
      <c r="I12" s="7">
        <f>'Pre-Programme'!M26</f>
        <v>0</v>
      </c>
      <c r="J12" s="7">
        <f>'Pre-Programme'!N26</f>
        <v>0</v>
      </c>
      <c r="K12" s="7">
        <f>'Pre-Programme'!O26</f>
        <v>0</v>
      </c>
      <c r="L12" s="7">
        <f>'Pre-Programme'!P26</f>
        <v>0</v>
      </c>
      <c r="M12" s="7">
        <f>'Pre-Programme'!Q26</f>
        <v>0</v>
      </c>
      <c r="N12" s="48"/>
      <c r="O12" s="85" t="str">
        <f>'Post-Programme'!$G$7</f>
        <v>Post-programme</v>
      </c>
      <c r="P12" s="55" t="e">
        <f>(COUNTIF(D20:M20,"Yes"))/(COUNTIF(D20:M20,"&lt;&gt;0"))</f>
        <v>#DIV/0!</v>
      </c>
      <c r="Q12" s="55" t="e">
        <f>(COUNTIF(D20:M20,"No"))/(COUNTIF(D20:M20,"&lt;&gt;0"))</f>
        <v>#DIV/0!</v>
      </c>
      <c r="R12" s="45"/>
      <c r="S12" s="52"/>
      <c r="T12" s="85" t="str">
        <f>'Post-Programme'!$G$7</f>
        <v>Post-programme</v>
      </c>
      <c r="U12" s="55" t="e">
        <f>(COUNTIF(D21:M21,"Yes"))/(COUNTIF(D21:M21,"&lt;&gt;0"))</f>
        <v>#DIV/0!</v>
      </c>
      <c r="V12" s="55" t="e">
        <f>(COUNTIF(D21:M21,"No"))/(COUNTIF(D21:M21,"&lt;&gt;0"))</f>
        <v>#DIV/0!</v>
      </c>
    </row>
    <row r="13" spans="1:26" s="96" customFormat="1" x14ac:dyDescent="0.55000000000000004">
      <c r="A13" s="177" t="s">
        <v>29</v>
      </c>
      <c r="B13" s="178"/>
      <c r="C13" s="179"/>
      <c r="D13" s="91">
        <f>'Pre-Programme'!H27</f>
        <v>0</v>
      </c>
      <c r="E13" s="91">
        <f>'Pre-Programme'!I27</f>
        <v>0</v>
      </c>
      <c r="F13" s="91">
        <f>'Pre-Programme'!J27</f>
        <v>0</v>
      </c>
      <c r="G13" s="91">
        <f>'Pre-Programme'!K27</f>
        <v>0</v>
      </c>
      <c r="H13" s="91">
        <f>'Pre-Programme'!L27</f>
        <v>0</v>
      </c>
      <c r="I13" s="91">
        <f>'Pre-Programme'!M27</f>
        <v>0</v>
      </c>
      <c r="J13" s="91">
        <f>'Pre-Programme'!N27</f>
        <v>0</v>
      </c>
      <c r="K13" s="91">
        <f>'Pre-Programme'!O27</f>
        <v>0</v>
      </c>
      <c r="L13" s="91">
        <f>'Pre-Programme'!P27</f>
        <v>0</v>
      </c>
      <c r="M13" s="91">
        <f>'Pre-Programme'!Q27</f>
        <v>0</v>
      </c>
      <c r="N13" s="92"/>
      <c r="O13" s="93" t="str">
        <f>'Post-Prog 2'!$G$7</f>
        <v>Blank</v>
      </c>
      <c r="P13" s="56" t="e">
        <f>(COUNTIF(D37:M37,"Yes"))/(COUNTIF(D37:M37,"&lt;&gt;0"))</f>
        <v>#DIV/0!</v>
      </c>
      <c r="Q13" s="56" t="e">
        <f>(COUNTIF(D37:M37,"No"))/(COUNTIF(D37:M37,"&lt;&gt;0"))</f>
        <v>#DIV/0!</v>
      </c>
      <c r="R13" s="94"/>
      <c r="S13" s="95"/>
      <c r="T13" s="93" t="str">
        <f>'Post-Prog 2'!$G$7</f>
        <v>Blank</v>
      </c>
      <c r="U13" s="56" t="e">
        <f>(COUNTIF(D38:M38,"Yes"))/(COUNTIF(D38:M38,"&lt;&gt;0"))</f>
        <v>#DIV/0!</v>
      </c>
      <c r="V13" s="56" t="e">
        <f>(COUNTIF(D38:M38,"No"))/(COUNTIF(D38:M38,"&lt;&gt;0"))</f>
        <v>#DIV/0!</v>
      </c>
      <c r="W13" s="94"/>
      <c r="X13" s="94"/>
      <c r="Y13" s="94"/>
      <c r="Z13" s="94"/>
    </row>
    <row r="14" spans="1:26" s="96" customFormat="1" x14ac:dyDescent="0.55000000000000004">
      <c r="A14" s="177" t="s">
        <v>37</v>
      </c>
      <c r="B14" s="178"/>
      <c r="C14" s="179"/>
      <c r="D14" s="91" t="str">
        <f xml:space="preserve"> IF(D13=0,"n/a",'Pre-Programme'!H28)</f>
        <v>n/a</v>
      </c>
      <c r="E14" s="91" t="str">
        <f xml:space="preserve"> IF(E13=0,"n/a",'Pre-Programme'!I28)</f>
        <v>n/a</v>
      </c>
      <c r="F14" s="91" t="str">
        <f xml:space="preserve"> IF(F13=0,"n/a",'Pre-Programme'!J28)</f>
        <v>n/a</v>
      </c>
      <c r="G14" s="91" t="str">
        <f xml:space="preserve"> IF(G13=0,"n/a",'Pre-Programme'!K28)</f>
        <v>n/a</v>
      </c>
      <c r="H14" s="91" t="str">
        <f xml:space="preserve"> IF(H13=0,"n/a",'Pre-Programme'!L28)</f>
        <v>n/a</v>
      </c>
      <c r="I14" s="91" t="str">
        <f xml:space="preserve"> IF(I13=0,"n/a",'Pre-Programme'!M28)</f>
        <v>n/a</v>
      </c>
      <c r="J14" s="91" t="str">
        <f xml:space="preserve"> IF(J13=0,"n/a",'Pre-Programme'!N28)</f>
        <v>n/a</v>
      </c>
      <c r="K14" s="91" t="str">
        <f xml:space="preserve"> IF(K13=0,"n/a",'Pre-Programme'!O28)</f>
        <v>n/a</v>
      </c>
      <c r="L14" s="91" t="str">
        <f xml:space="preserve"> IF(L13=0,"n/a",'Pre-Programme'!P28)</f>
        <v>n/a</v>
      </c>
      <c r="M14" s="91" t="str">
        <f xml:space="preserve"> IF(M13=0,"n/a",'Pre-Programme'!Q28)</f>
        <v>n/a</v>
      </c>
      <c r="N14" s="92"/>
      <c r="O14" s="93" t="str">
        <f>'Post-Prog 3'!$G$7</f>
        <v>Blank</v>
      </c>
      <c r="P14" s="56" t="e">
        <f>(COUNTIF(D54:M54,"Yes"))/(COUNTIF(D54:M54,"&lt;&gt;0"))</f>
        <v>#DIV/0!</v>
      </c>
      <c r="Q14" s="56" t="e">
        <f>(COUNTIF(D54:M54,"No"))/(COUNTIF(D54:M54,"&lt;&gt;0"))</f>
        <v>#DIV/0!</v>
      </c>
      <c r="R14" s="94"/>
      <c r="S14" s="95"/>
      <c r="T14" s="93" t="str">
        <f>'Post-Prog 3'!$G$7</f>
        <v>Blank</v>
      </c>
      <c r="U14" s="56" t="e">
        <f>(COUNTIF(D55:M55,"Yes"))/(COUNTIF(D55:M55,"&lt;&gt;0"))</f>
        <v>#DIV/0!</v>
      </c>
      <c r="V14" s="56" t="e">
        <f>(COUNTIF(D55:M55,"No"))/(COUNTIF(D55:M55,"&lt;&gt;0"))</f>
        <v>#DIV/0!</v>
      </c>
      <c r="W14" s="94"/>
      <c r="X14" s="94"/>
      <c r="Y14" s="94"/>
      <c r="Z14" s="94"/>
    </row>
    <row r="15" spans="1:26" s="96" customFormat="1" x14ac:dyDescent="0.55000000000000004">
      <c r="A15" s="181" t="s">
        <v>48</v>
      </c>
      <c r="B15" s="181"/>
      <c r="C15" s="181"/>
      <c r="D15" s="91" t="str">
        <f>IF(D13=D14,"Yes","No")</f>
        <v>No</v>
      </c>
      <c r="E15" s="91" t="str">
        <f t="shared" ref="E15:M15" si="1">IF(E13=E14,"Yes","No")</f>
        <v>No</v>
      </c>
      <c r="F15" s="91" t="str">
        <f t="shared" si="1"/>
        <v>No</v>
      </c>
      <c r="G15" s="91" t="str">
        <f t="shared" si="1"/>
        <v>No</v>
      </c>
      <c r="H15" s="91" t="str">
        <f t="shared" si="1"/>
        <v>No</v>
      </c>
      <c r="I15" s="91" t="str">
        <f t="shared" si="1"/>
        <v>No</v>
      </c>
      <c r="J15" s="91" t="str">
        <f t="shared" si="1"/>
        <v>No</v>
      </c>
      <c r="K15" s="91" t="str">
        <f>IF(K13=K14,"Yes","No")</f>
        <v>No</v>
      </c>
      <c r="L15" s="91" t="str">
        <f t="shared" si="1"/>
        <v>No</v>
      </c>
      <c r="M15" s="91" t="str">
        <f t="shared" si="1"/>
        <v>No</v>
      </c>
      <c r="N15" s="92"/>
      <c r="O15" s="93" t="str">
        <f>'Post-Prog 4'!$G$7</f>
        <v>Blank</v>
      </c>
      <c r="P15" s="56" t="e">
        <f>(COUNTIF(D71:M71,"Yes"))/(COUNTIF(D71:M71,"&lt;&gt;0"))</f>
        <v>#DIV/0!</v>
      </c>
      <c r="Q15" s="56" t="e">
        <f>(COUNTIF(D71:M71,"No"))/(COUNTIF(D71:M71,"&lt;&gt;0"))</f>
        <v>#DIV/0!</v>
      </c>
      <c r="R15" s="94"/>
      <c r="S15" s="95"/>
      <c r="T15" s="93" t="str">
        <f>'Post-Prog 4'!$G$7</f>
        <v>Blank</v>
      </c>
      <c r="U15" s="56" t="e">
        <f>(COUNTIF(D72:M72,"Yes"))/(COUNTIF(D72:M72,"&lt;&gt;0"))</f>
        <v>#DIV/0!</v>
      </c>
      <c r="V15" s="56" t="e">
        <f>(COUNTIF(D72:M72,"No"))/(COUNTIF(D72:M72,"&lt;&gt;0"))</f>
        <v>#DIV/0!</v>
      </c>
      <c r="W15" s="94"/>
      <c r="X15" s="94"/>
      <c r="Y15" s="94"/>
      <c r="Z15" s="94"/>
    </row>
    <row r="16" spans="1:26" x14ac:dyDescent="0.55000000000000004">
      <c r="A16" s="182" t="s">
        <v>97</v>
      </c>
      <c r="B16" s="183"/>
      <c r="C16" s="184"/>
      <c r="D16" s="32">
        <f>'Pre-Programme'!H30</f>
        <v>0</v>
      </c>
      <c r="E16" s="32">
        <f>'Pre-Programme'!I30</f>
        <v>0</v>
      </c>
      <c r="F16" s="32">
        <f>'Pre-Programme'!J30</f>
        <v>0</v>
      </c>
      <c r="G16" s="32">
        <f>'Pre-Programme'!K30</f>
        <v>0</v>
      </c>
      <c r="H16" s="32">
        <f>'Pre-Programme'!L30</f>
        <v>0</v>
      </c>
      <c r="I16" s="32">
        <f>'Pre-Programme'!M30</f>
        <v>0</v>
      </c>
      <c r="J16" s="32">
        <f>'Pre-Programme'!N30</f>
        <v>0</v>
      </c>
      <c r="K16" s="32">
        <f>'Pre-Programme'!O30</f>
        <v>0</v>
      </c>
      <c r="L16" s="32">
        <f>'Pre-Programme'!P30</f>
        <v>0</v>
      </c>
      <c r="M16" s="32">
        <f>'Pre-Programme'!Q30</f>
        <v>0</v>
      </c>
      <c r="N16" s="49"/>
      <c r="O16" s="85" t="str">
        <f>'Post-Prog 5'!$G$7</f>
        <v>Blank</v>
      </c>
      <c r="P16" s="56" t="e">
        <f>(COUNTIF(D88:M88,"Yes"))/(COUNTIF(D88:M88,"&lt;&gt;0"))</f>
        <v>#DIV/0!</v>
      </c>
      <c r="Q16" s="56" t="e">
        <f>(COUNTIF(D88:M88,"No"))/(COUNTIF(D88:M88,"&lt;&gt;0"))</f>
        <v>#DIV/0!</v>
      </c>
      <c r="S16" s="52"/>
      <c r="T16" s="85" t="str">
        <f>'Post-Prog 5'!$G$7</f>
        <v>Blank</v>
      </c>
      <c r="U16" s="56" t="e">
        <f>(COUNTIF(D89:M89,"Yes"))/(COUNTIF(D88:M88,"&lt;&gt;0"))</f>
        <v>#DIV/0!</v>
      </c>
      <c r="V16" s="56" t="e">
        <f>(COUNTIF(D89:M89,"No"))/(COUNTIF(D89:M89,"&lt;&gt;0"))</f>
        <v>#DIV/0!</v>
      </c>
    </row>
    <row r="17" spans="1:33" x14ac:dyDescent="0.55000000000000004">
      <c r="A17" s="182" t="s">
        <v>98</v>
      </c>
      <c r="B17" s="183"/>
      <c r="C17" s="184"/>
      <c r="D17" s="32"/>
      <c r="E17" s="32"/>
      <c r="F17" s="32"/>
      <c r="G17" s="32"/>
      <c r="H17" s="32"/>
      <c r="I17" s="32"/>
      <c r="J17" s="32"/>
      <c r="K17" s="32"/>
      <c r="L17" s="32"/>
      <c r="M17" s="32"/>
      <c r="N17" s="49"/>
      <c r="O17" s="85" t="str">
        <f>'Post-Prog 6'!$G$7</f>
        <v>Blank</v>
      </c>
      <c r="P17" s="56" t="e">
        <f>(COUNTIF(D105:M105,"Yes"))/(COUNTIF(D105:M105,"&lt;&gt;0"))</f>
        <v>#DIV/0!</v>
      </c>
      <c r="Q17" s="56" t="e">
        <f>(COUNTIF(D105:M105,"No"))/(COUNTIF(D105:M105,"&lt;&gt;0"))</f>
        <v>#DIV/0!</v>
      </c>
      <c r="S17" s="52"/>
      <c r="T17" s="85" t="str">
        <f>'Post-Prog 6'!$G$7</f>
        <v>Blank</v>
      </c>
      <c r="U17" s="56" t="e">
        <f>(COUNTIF(D106:M106,"Yes"))/(COUNTIF(D106:M106,"&lt;&gt;0"))</f>
        <v>#DIV/0!</v>
      </c>
      <c r="V17" s="56" t="e">
        <f>(COUNTIF(D106:M106,"No"))/(COUNTIF(D106:M106,"&lt;&gt;0"))</f>
        <v>#DIV/0!</v>
      </c>
    </row>
    <row r="18" spans="1:33" x14ac:dyDescent="0.55000000000000004">
      <c r="D18" s="5" t="s">
        <v>141</v>
      </c>
      <c r="E18" s="5"/>
      <c r="F18" s="5"/>
      <c r="G18" s="5"/>
      <c r="H18" s="5"/>
      <c r="I18" s="5"/>
      <c r="J18" s="5"/>
      <c r="K18" s="5"/>
      <c r="L18" s="5"/>
      <c r="M18" s="5"/>
      <c r="N18" s="5"/>
    </row>
    <row r="19" spans="1:33" x14ac:dyDescent="0.55000000000000004">
      <c r="A19" s="175" t="s">
        <v>88</v>
      </c>
      <c r="B19" s="175"/>
      <c r="C19" s="175"/>
      <c r="D19" s="6" t="s">
        <v>5</v>
      </c>
      <c r="E19" s="6" t="s">
        <v>6</v>
      </c>
      <c r="F19" s="6" t="s">
        <v>7</v>
      </c>
      <c r="G19" s="6" t="s">
        <v>8</v>
      </c>
      <c r="H19" s="6" t="s">
        <v>9</v>
      </c>
      <c r="I19" s="6" t="s">
        <v>10</v>
      </c>
      <c r="J19" s="6" t="s">
        <v>11</v>
      </c>
      <c r="K19" s="6" t="s">
        <v>12</v>
      </c>
      <c r="L19" s="6" t="s">
        <v>13</v>
      </c>
      <c r="M19" s="6" t="s">
        <v>14</v>
      </c>
      <c r="N19" s="47"/>
      <c r="O19" s="41"/>
      <c r="P19" s="41" t="s">
        <v>40</v>
      </c>
      <c r="S19" s="41" t="s">
        <v>89</v>
      </c>
      <c r="X19" s="72"/>
      <c r="Y19" s="72"/>
      <c r="Z19" s="72"/>
      <c r="AA19" s="39"/>
      <c r="AB19" s="39"/>
      <c r="AC19" s="39"/>
      <c r="AD19" s="39"/>
      <c r="AE19" s="39"/>
      <c r="AF19" s="39"/>
      <c r="AG19" s="39"/>
    </row>
    <row r="20" spans="1:33" x14ac:dyDescent="0.55000000000000004">
      <c r="A20" s="176" t="s">
        <v>16</v>
      </c>
      <c r="B20" s="176"/>
      <c r="C20" s="176"/>
      <c r="D20" s="7">
        <f>'Post-Programme'!H17</f>
        <v>0</v>
      </c>
      <c r="E20" s="7">
        <f>'Post-Programme'!I17</f>
        <v>0</v>
      </c>
      <c r="F20" s="7">
        <f>'Post-Programme'!J17</f>
        <v>0</v>
      </c>
      <c r="G20" s="7">
        <f>'Post-Programme'!K17</f>
        <v>0</v>
      </c>
      <c r="H20" s="7">
        <f>'Post-Programme'!L17</f>
        <v>0</v>
      </c>
      <c r="I20" s="7">
        <f>'Post-Programme'!M17</f>
        <v>0</v>
      </c>
      <c r="J20" s="7">
        <f>'Post-Programme'!N17</f>
        <v>0</v>
      </c>
      <c r="K20" s="7">
        <f>'Post-Programme'!O17</f>
        <v>0</v>
      </c>
      <c r="L20" s="7">
        <f>'Post-Programme'!P17</f>
        <v>0</v>
      </c>
      <c r="M20" s="7">
        <f>'Post-Programme'!Q17</f>
        <v>0</v>
      </c>
      <c r="N20" s="48"/>
      <c r="O20" s="54"/>
      <c r="P20" s="51" t="s">
        <v>36</v>
      </c>
      <c r="Q20" s="52" t="s">
        <v>38</v>
      </c>
      <c r="R20" s="45"/>
      <c r="S20" s="52"/>
      <c r="T20" s="52" t="s">
        <v>2</v>
      </c>
      <c r="U20" s="52" t="s">
        <v>3</v>
      </c>
      <c r="X20" s="72"/>
      <c r="Y20" s="41"/>
      <c r="Z20" s="72"/>
      <c r="AA20" s="72"/>
      <c r="AB20" s="72"/>
      <c r="AC20" s="72"/>
      <c r="AD20" s="72"/>
      <c r="AE20" s="72"/>
      <c r="AF20" s="39"/>
      <c r="AG20" s="39"/>
    </row>
    <row r="21" spans="1:33" x14ac:dyDescent="0.55000000000000004">
      <c r="A21" s="177" t="s">
        <v>17</v>
      </c>
      <c r="B21" s="178"/>
      <c r="C21" s="179"/>
      <c r="D21" s="7">
        <f>'Post-Programme'!H18</f>
        <v>0</v>
      </c>
      <c r="E21" s="7">
        <f>'Post-Programme'!I18</f>
        <v>0</v>
      </c>
      <c r="F21" s="7">
        <f>'Post-Programme'!J18</f>
        <v>0</v>
      </c>
      <c r="G21" s="7">
        <f>'Post-Programme'!K18</f>
        <v>0</v>
      </c>
      <c r="H21" s="7">
        <f>'Post-Programme'!L18</f>
        <v>0</v>
      </c>
      <c r="I21" s="7">
        <f>'Post-Programme'!M18</f>
        <v>0</v>
      </c>
      <c r="J21" s="7">
        <f>'Post-Programme'!N18</f>
        <v>0</v>
      </c>
      <c r="K21" s="7">
        <f>'Post-Programme'!O18</f>
        <v>0</v>
      </c>
      <c r="L21" s="7">
        <f>'Post-Programme'!P18</f>
        <v>0</v>
      </c>
      <c r="M21" s="7">
        <f>'Post-Programme'!Q18</f>
        <v>0</v>
      </c>
      <c r="N21" s="48"/>
      <c r="O21" s="85" t="str">
        <f>'Pre-Programme'!$G$7</f>
        <v>Pre-programme</v>
      </c>
      <c r="P21" s="55" t="e">
        <f>(COUNTIF(D5:M5,"Yes"))/(COUNTIF(D5:M5,"&lt;&gt;0"))</f>
        <v>#DIV/0!</v>
      </c>
      <c r="Q21" s="55" t="e">
        <f>(COUNTIF(D5:M5,"No"))/(COUNTIF(D5:M5,"&lt;&gt;0"))</f>
        <v>#DIV/0!</v>
      </c>
      <c r="S21" s="85" t="str">
        <f>'Pre-Programme'!$G$7</f>
        <v>Pre-programme</v>
      </c>
      <c r="T21" s="55" t="e">
        <f>(COUNTIF(D6:M6,"Yes"))/(COUNTIF(D6:M6,"&lt;&gt;0"))</f>
        <v>#DIV/0!</v>
      </c>
      <c r="U21" s="55" t="e">
        <f>(COUNTIF(D6:M6,"No"))/(COUNTIF(D6:M6,"&lt;&gt;0"))</f>
        <v>#DIV/0!</v>
      </c>
      <c r="X21" s="72"/>
      <c r="Y21" s="73"/>
      <c r="Z21" s="72"/>
      <c r="AA21" s="74"/>
      <c r="AB21" s="74"/>
      <c r="AC21" s="74"/>
      <c r="AD21" s="74"/>
      <c r="AE21" s="74"/>
      <c r="AF21" s="39"/>
      <c r="AG21" s="39"/>
    </row>
    <row r="22" spans="1:33" x14ac:dyDescent="0.55000000000000004">
      <c r="A22" s="177" t="s">
        <v>18</v>
      </c>
      <c r="B22" s="178"/>
      <c r="C22" s="179"/>
      <c r="D22" s="7">
        <f>'Post-Programme'!H19</f>
        <v>0</v>
      </c>
      <c r="E22" s="7">
        <f>'Post-Programme'!I19</f>
        <v>0</v>
      </c>
      <c r="F22" s="7">
        <f>'Post-Programme'!J19</f>
        <v>0</v>
      </c>
      <c r="G22" s="7">
        <f>'Post-Programme'!K19</f>
        <v>0</v>
      </c>
      <c r="H22" s="7">
        <f>'Post-Programme'!L19</f>
        <v>0</v>
      </c>
      <c r="I22" s="7">
        <f>'Post-Programme'!M19</f>
        <v>0</v>
      </c>
      <c r="J22" s="7">
        <f>'Post-Programme'!N19</f>
        <v>0</v>
      </c>
      <c r="K22" s="7">
        <f>'Post-Programme'!O19</f>
        <v>0</v>
      </c>
      <c r="L22" s="7">
        <f>'Post-Programme'!P19</f>
        <v>0</v>
      </c>
      <c r="M22" s="7">
        <f>'Post-Programme'!Q19</f>
        <v>0</v>
      </c>
      <c r="N22" s="48"/>
      <c r="O22" s="85" t="str">
        <f>'Post-Programme'!$G$7</f>
        <v>Post-programme</v>
      </c>
      <c r="P22" s="55" t="e">
        <f>(COUNTIF(D22:M22,"Yes"))/(COUNTIF(D22:M22,"&lt;&gt;0"))</f>
        <v>#DIV/0!</v>
      </c>
      <c r="Q22" s="55" t="e">
        <f>(COUNTIF(D22:M22,"No"))/(COUNTIF(D22:M22,"&lt;&gt;0"))</f>
        <v>#DIV/0!</v>
      </c>
      <c r="S22" s="85" t="str">
        <f>'Post-Programme'!$G$7</f>
        <v>Post-programme</v>
      </c>
      <c r="T22" s="55" t="e">
        <f>(COUNTIF(D23:M23,"Yes"))/(COUNTIF(D23:M23,"&lt;&gt;0"))</f>
        <v>#DIV/0!</v>
      </c>
      <c r="U22" s="55" t="e">
        <f>(COUNTIF(D23:M23,"No"))/(COUNTIF(D23:M23,"&lt;&gt;0"))</f>
        <v>#DIV/0!</v>
      </c>
      <c r="X22" s="75"/>
      <c r="Y22" s="72"/>
      <c r="Z22" s="72"/>
      <c r="AA22" s="39"/>
      <c r="AB22" s="39"/>
      <c r="AC22" s="39"/>
      <c r="AD22" s="39"/>
      <c r="AE22" s="39"/>
      <c r="AF22" s="39"/>
      <c r="AG22" s="39"/>
    </row>
    <row r="23" spans="1:33" x14ac:dyDescent="0.55000000000000004">
      <c r="A23" s="177" t="s">
        <v>21</v>
      </c>
      <c r="B23" s="178"/>
      <c r="C23" s="179"/>
      <c r="D23" s="7">
        <f>'Post-Programme'!H20</f>
        <v>0</v>
      </c>
      <c r="E23" s="7">
        <f>'Post-Programme'!I20</f>
        <v>0</v>
      </c>
      <c r="F23" s="7">
        <f>'Post-Programme'!J20</f>
        <v>0</v>
      </c>
      <c r="G23" s="7">
        <f>'Post-Programme'!K20</f>
        <v>0</v>
      </c>
      <c r="H23" s="7">
        <f>'Post-Programme'!L20</f>
        <v>0</v>
      </c>
      <c r="I23" s="7">
        <f>'Post-Programme'!M20</f>
        <v>0</v>
      </c>
      <c r="J23" s="7">
        <f>'Post-Programme'!N20</f>
        <v>0</v>
      </c>
      <c r="K23" s="7">
        <f>'Post-Programme'!O20</f>
        <v>0</v>
      </c>
      <c r="L23" s="7">
        <f>'Post-Programme'!P20</f>
        <v>0</v>
      </c>
      <c r="M23" s="7">
        <f>'Post-Programme'!Q20</f>
        <v>0</v>
      </c>
      <c r="N23" s="48"/>
      <c r="O23" s="85" t="str">
        <f>'Post-Prog 2'!$G$7</f>
        <v>Blank</v>
      </c>
      <c r="P23" s="56" t="e">
        <f>(COUNTIF(D39:M39,"Yes"))/(COUNTIF(D39:M39,"&lt;&gt;0"))</f>
        <v>#DIV/0!</v>
      </c>
      <c r="Q23" s="56" t="e">
        <f>(COUNTIF(D39:M39,"No"))/(COUNTIF(D39:M39,"&lt;&gt;0"))</f>
        <v>#DIV/0!</v>
      </c>
      <c r="R23" s="45"/>
      <c r="S23" s="85" t="str">
        <f>'Post-Prog 2'!$G$7</f>
        <v>Blank</v>
      </c>
      <c r="T23" s="56" t="e">
        <f>(COUNTIF(D40:M40,"Yes"))/(COUNTIF(D40:M40,"&lt;&gt;0"))</f>
        <v>#DIV/0!</v>
      </c>
      <c r="U23" s="56" t="e">
        <f>(COUNTIF(D40:M40,"No"))/(COUNTIF(D40:M40,"&lt;&gt;0"))</f>
        <v>#DIV/0!</v>
      </c>
      <c r="X23" s="75"/>
      <c r="Y23" s="72"/>
      <c r="Z23" s="72"/>
      <c r="AA23" s="39"/>
      <c r="AB23" s="39"/>
      <c r="AC23" s="39"/>
      <c r="AD23" s="39"/>
      <c r="AE23" s="39"/>
      <c r="AF23" s="39"/>
      <c r="AG23" s="39"/>
    </row>
    <row r="24" spans="1:33" x14ac:dyDescent="0.55000000000000004">
      <c r="A24" s="177" t="s">
        <v>23</v>
      </c>
      <c r="B24" s="178"/>
      <c r="C24" s="179"/>
      <c r="D24" s="7">
        <f>'Post-Programme'!H21</f>
        <v>0</v>
      </c>
      <c r="E24" s="7">
        <f>'Post-Programme'!I21</f>
        <v>0</v>
      </c>
      <c r="F24" s="7">
        <f>'Post-Programme'!J21</f>
        <v>0</v>
      </c>
      <c r="G24" s="7">
        <f>'Post-Programme'!J23</f>
        <v>0</v>
      </c>
      <c r="H24" s="7">
        <f>'Post-Programme'!L21</f>
        <v>0</v>
      </c>
      <c r="I24" s="7">
        <f>'Post-Programme'!M21</f>
        <v>0</v>
      </c>
      <c r="J24" s="7">
        <f>'Post-Programme'!N21</f>
        <v>0</v>
      </c>
      <c r="K24" s="7">
        <f>'Post-Programme'!O21</f>
        <v>0</v>
      </c>
      <c r="L24" s="7">
        <f>'Post-Programme'!P21</f>
        <v>0</v>
      </c>
      <c r="M24" s="7">
        <f>'Post-Programme'!Q21</f>
        <v>0</v>
      </c>
      <c r="N24" s="48"/>
      <c r="O24" s="85" t="str">
        <f>'Post-Prog 3'!$G$7</f>
        <v>Blank</v>
      </c>
      <c r="P24" s="56" t="e">
        <f>(COUNTIF(D56:M56,"Yes"))/(COUNTIF(D56:M56,"&lt;&gt;0"))</f>
        <v>#DIV/0!</v>
      </c>
      <c r="Q24" s="56" t="e">
        <f>(COUNTIF(D56:M56,"No"))/(COUNTIF(D56:M56,"&lt;&gt;0"))</f>
        <v>#DIV/0!</v>
      </c>
      <c r="R24" s="45"/>
      <c r="S24" s="85" t="str">
        <f>'Post-Prog 3'!$G$7</f>
        <v>Blank</v>
      </c>
      <c r="T24" s="56" t="e">
        <f>(COUNTIF(D57:M57,"Yes"))/(COUNTIF(D57:M57,"&lt;&gt;0"))</f>
        <v>#DIV/0!</v>
      </c>
      <c r="U24" s="56" t="e">
        <f>(COUNTIF(D57:M57,"No"))/(COUNTIF(D57:M57,"&lt;&gt;0"))</f>
        <v>#DIV/0!</v>
      </c>
    </row>
    <row r="25" spans="1:33" x14ac:dyDescent="0.55000000000000004">
      <c r="A25" s="177" t="s">
        <v>24</v>
      </c>
      <c r="B25" s="178"/>
      <c r="C25" s="179"/>
      <c r="D25" s="7">
        <f>'Post-Programme'!H22</f>
        <v>0</v>
      </c>
      <c r="E25" s="7">
        <f>'Post-Programme'!I22</f>
        <v>0</v>
      </c>
      <c r="F25" s="7" t="e">
        <f>'Post-Programme'!#REF!</f>
        <v>#REF!</v>
      </c>
      <c r="G25" s="7">
        <f>'Post-Programme'!J24</f>
        <v>0</v>
      </c>
      <c r="H25" s="7">
        <f>'Post-Programme'!L22</f>
        <v>0</v>
      </c>
      <c r="I25" s="7">
        <f>'Post-Programme'!M22</f>
        <v>0</v>
      </c>
      <c r="J25" s="7">
        <f>'Post-Programme'!N22</f>
        <v>0</v>
      </c>
      <c r="K25" s="7">
        <f>'Post-Programme'!O22</f>
        <v>0</v>
      </c>
      <c r="L25" s="7">
        <f>'Post-Programme'!P22</f>
        <v>0</v>
      </c>
      <c r="M25" s="7">
        <f>'Post-Programme'!Q22</f>
        <v>0</v>
      </c>
      <c r="N25" s="48"/>
      <c r="O25" s="85" t="str">
        <f>'Post-Prog 4'!$G$7</f>
        <v>Blank</v>
      </c>
      <c r="P25" s="56" t="e">
        <f>(COUNTIF(D73:M73,"Yes"))/(COUNTIF(D73:M73,"&lt;&gt;0"))</f>
        <v>#DIV/0!</v>
      </c>
      <c r="Q25" s="56" t="e">
        <f>(COUNTIF(D73:M73,"No"))/(COUNTIF(D73:M73,"&lt;&gt;0"))</f>
        <v>#DIV/0!</v>
      </c>
      <c r="S25" s="85" t="str">
        <f>'Post-Prog 4'!$G$7</f>
        <v>Blank</v>
      </c>
      <c r="T25" s="56" t="e">
        <f>(COUNTIF(D74:M74,"Yes"))/(COUNTIF(D74:M74,"&lt;&gt;0"))</f>
        <v>#DIV/0!</v>
      </c>
      <c r="U25" s="56" t="e">
        <f>(COUNTIF(D74:M74,"No"))/(COUNTIF(D74:M74,"&lt;&gt;0"))</f>
        <v>#DIV/0!</v>
      </c>
    </row>
    <row r="26" spans="1:33" x14ac:dyDescent="0.55000000000000004">
      <c r="A26" s="177" t="s">
        <v>25</v>
      </c>
      <c r="B26" s="178"/>
      <c r="C26" s="179"/>
      <c r="D26" s="7">
        <f>'Post-Programme'!H23</f>
        <v>0</v>
      </c>
      <c r="E26" s="7">
        <f>'Post-Programme'!I23</f>
        <v>0</v>
      </c>
      <c r="F26" s="7" t="e">
        <f>'Post-Programme'!#REF!</f>
        <v>#REF!</v>
      </c>
      <c r="G26" s="7">
        <f>'Post-Programme'!K23</f>
        <v>0</v>
      </c>
      <c r="H26" s="7">
        <f>'Post-Programme'!L23</f>
        <v>0</v>
      </c>
      <c r="I26" s="7">
        <f>'Post-Programme'!M23</f>
        <v>0</v>
      </c>
      <c r="J26" s="7">
        <f>'Post-Programme'!N23</f>
        <v>0</v>
      </c>
      <c r="K26" s="7">
        <f>'Post-Programme'!O23</f>
        <v>0</v>
      </c>
      <c r="L26" s="7">
        <f>'Post-Programme'!P23</f>
        <v>0</v>
      </c>
      <c r="M26" s="7">
        <f>'Post-Programme'!Q23</f>
        <v>0</v>
      </c>
      <c r="N26" s="48"/>
      <c r="O26" s="85" t="str">
        <f>'Post-Prog 5'!$G$7</f>
        <v>Blank</v>
      </c>
      <c r="P26" s="56" t="e">
        <f>(COUNTIF(D90:M90,"Yes"))/(COUNTIF(D90:M90,"&lt;&gt;0"))</f>
        <v>#DIV/0!</v>
      </c>
      <c r="Q26" s="56" t="e">
        <f>(COUNTIF(D90:M90,"No"))/(COUNTIF(D90:M90,"&lt;&gt;0"))</f>
        <v>#DIV/0!</v>
      </c>
      <c r="S26" s="85" t="str">
        <f>'Post-Prog 5'!$G$7</f>
        <v>Blank</v>
      </c>
      <c r="T26" s="56" t="e">
        <f>(COUNTIF(D91:M91,"Yes"))/(COUNTIF(D91:M91,"&lt;&gt;0"))</f>
        <v>#DIV/0!</v>
      </c>
      <c r="U26" s="56" t="e">
        <f>(COUNTIF(D91:M91,"No"))/(COUNTIF(D91:M91,"&lt;&gt;0"))</f>
        <v>#DIV/0!</v>
      </c>
    </row>
    <row r="27" spans="1:33" x14ac:dyDescent="0.55000000000000004">
      <c r="A27" s="177" t="s">
        <v>20</v>
      </c>
      <c r="B27" s="178"/>
      <c r="C27" s="179"/>
      <c r="D27" s="7">
        <f>'Post-Programme'!H24</f>
        <v>0</v>
      </c>
      <c r="E27" s="7">
        <f>'Post-Programme'!I24</f>
        <v>0</v>
      </c>
      <c r="F27" s="7" t="e">
        <f>'Post-Programme'!#REF!</f>
        <v>#REF!</v>
      </c>
      <c r="G27" s="7">
        <f>'Post-Programme'!K24</f>
        <v>0</v>
      </c>
      <c r="H27" s="7">
        <f>'Post-Programme'!L24</f>
        <v>0</v>
      </c>
      <c r="I27" s="7">
        <f>'Post-Programme'!M24</f>
        <v>0</v>
      </c>
      <c r="J27" s="7">
        <f>'Post-Programme'!N24</f>
        <v>0</v>
      </c>
      <c r="K27" s="7">
        <f>'Post-Programme'!O24</f>
        <v>0</v>
      </c>
      <c r="L27" s="7">
        <f>'Post-Programme'!P24</f>
        <v>0</v>
      </c>
      <c r="M27" s="7">
        <f>'Post-Programme'!Q24</f>
        <v>0</v>
      </c>
      <c r="N27" s="48"/>
      <c r="O27" s="85" t="str">
        <f>'Post-Prog 6'!$G$7</f>
        <v>Blank</v>
      </c>
      <c r="P27" s="56" t="e">
        <f>(COUNTIF(D107:M107,"Yes"))/(COUNTIF(D107:M107,"&lt;&gt;0"))</f>
        <v>#DIV/0!</v>
      </c>
      <c r="Q27" s="56" t="e">
        <f>(COUNTIF(D107:M107,"No"))/(COUNTIF(D107:M107,"&lt;&gt;0"))</f>
        <v>#DIV/0!</v>
      </c>
      <c r="S27" s="85" t="str">
        <f>'Post-Prog 6'!$G$7</f>
        <v>Blank</v>
      </c>
      <c r="T27" s="56" t="e">
        <f>(COUNTIF(D108:M108,"Yes"))/(COUNTIF(D108:M108,"&lt;&gt;0"))</f>
        <v>#DIV/0!</v>
      </c>
      <c r="U27" s="56" t="e">
        <f>(COUNTIF(D108:M108,"No"))/(COUNTIF(D108:M108,"&lt;&gt;0"))</f>
        <v>#DIV/0!</v>
      </c>
    </row>
    <row r="28" spans="1:33" x14ac:dyDescent="0.55000000000000004">
      <c r="A28" s="177" t="s">
        <v>27</v>
      </c>
      <c r="B28" s="178"/>
      <c r="C28" s="179"/>
      <c r="D28" s="7">
        <f>'Post-Programme'!H24</f>
        <v>0</v>
      </c>
      <c r="E28" s="7">
        <f>'Post-Programme'!I24</f>
        <v>0</v>
      </c>
      <c r="F28" s="7" t="e">
        <f>'Post-Programme'!#REF!</f>
        <v>#REF!</v>
      </c>
      <c r="G28" s="7">
        <f>'Post-Programme'!K24</f>
        <v>0</v>
      </c>
      <c r="H28" s="7">
        <f>'Post-Programme'!L24</f>
        <v>0</v>
      </c>
      <c r="I28" s="7">
        <f>'Post-Programme'!M24</f>
        <v>0</v>
      </c>
      <c r="J28" s="7">
        <f>'Post-Programme'!N24</f>
        <v>0</v>
      </c>
      <c r="K28" s="7">
        <f>'Post-Programme'!O24</f>
        <v>0</v>
      </c>
      <c r="L28" s="7">
        <f>'Post-Programme'!P24</f>
        <v>0</v>
      </c>
      <c r="M28" s="7">
        <f>'Post-Programme'!Q24</f>
        <v>0</v>
      </c>
      <c r="N28" s="48"/>
      <c r="T28" s="41"/>
      <c r="AA28" t="s">
        <v>141</v>
      </c>
    </row>
    <row r="29" spans="1:33" x14ac:dyDescent="0.55000000000000004">
      <c r="A29" s="177" t="s">
        <v>28</v>
      </c>
      <c r="B29" s="178"/>
      <c r="C29" s="179"/>
      <c r="D29" s="7">
        <f>'Post-Programme'!H26</f>
        <v>0</v>
      </c>
      <c r="E29" s="7">
        <f>'Post-Programme'!I26</f>
        <v>0</v>
      </c>
      <c r="F29" s="7">
        <f>'Post-Programme'!J26</f>
        <v>0</v>
      </c>
      <c r="G29" s="7">
        <f>'Post-Programme'!K26</f>
        <v>0</v>
      </c>
      <c r="H29" s="7">
        <f>'Post-Programme'!L26</f>
        <v>0</v>
      </c>
      <c r="I29" s="7">
        <f>'Post-Programme'!M26</f>
        <v>0</v>
      </c>
      <c r="J29" s="7">
        <f>'Post-Programme'!N26</f>
        <v>0</v>
      </c>
      <c r="K29" s="7">
        <f>'Post-Programme'!O26</f>
        <v>0</v>
      </c>
      <c r="L29" s="7">
        <f>'Post-Programme'!P26</f>
        <v>0</v>
      </c>
      <c r="M29" s="7">
        <f>'Post-Programme'!Q26</f>
        <v>0</v>
      </c>
      <c r="N29" s="48"/>
      <c r="O29" s="41" t="s">
        <v>101</v>
      </c>
      <c r="W29" s="74"/>
    </row>
    <row r="30" spans="1:33" x14ac:dyDescent="0.55000000000000004">
      <c r="A30" s="177" t="s">
        <v>29</v>
      </c>
      <c r="B30" s="178"/>
      <c r="C30" s="179"/>
      <c r="D30" s="7">
        <f>'Post-Programme'!H27</f>
        <v>0</v>
      </c>
      <c r="E30" s="7">
        <f>'Post-Programme'!I27</f>
        <v>0</v>
      </c>
      <c r="F30" s="7">
        <f>'Post-Programme'!J27</f>
        <v>0</v>
      </c>
      <c r="G30" s="7">
        <f>'Post-Programme'!K27</f>
        <v>0</v>
      </c>
      <c r="H30" s="7">
        <f>'Post-Programme'!L27</f>
        <v>0</v>
      </c>
      <c r="I30" s="7">
        <f>'Post-Programme'!M27</f>
        <v>0</v>
      </c>
      <c r="J30" s="7">
        <f>'Post-Programme'!N27</f>
        <v>0</v>
      </c>
      <c r="K30" s="7">
        <f>'Post-Programme'!O27</f>
        <v>0</v>
      </c>
      <c r="L30" s="7">
        <f>'Post-Programme'!P27</f>
        <v>0</v>
      </c>
      <c r="M30" s="7">
        <f>'Post-Programme'!Q27</f>
        <v>0</v>
      </c>
      <c r="N30" s="48"/>
      <c r="O30" s="52"/>
      <c r="P30" s="52" t="s">
        <v>2</v>
      </c>
      <c r="Q30" s="52" t="s">
        <v>3</v>
      </c>
      <c r="W30" s="72"/>
    </row>
    <row r="31" spans="1:33" x14ac:dyDescent="0.55000000000000004">
      <c r="A31" s="177" t="s">
        <v>37</v>
      </c>
      <c r="B31" s="178"/>
      <c r="C31" s="179"/>
      <c r="D31" s="7" t="str">
        <f xml:space="preserve"> IF(D30=0,"n/a",'Post-Programme'!H28)</f>
        <v>n/a</v>
      </c>
      <c r="E31" s="7" t="str">
        <f xml:space="preserve"> IF(E30=0,"n/a",'Post-Programme'!I28)</f>
        <v>n/a</v>
      </c>
      <c r="F31" s="7" t="str">
        <f xml:space="preserve"> IF(F30=0,"n/a",'Post-Programme'!J28)</f>
        <v>n/a</v>
      </c>
      <c r="G31" s="7" t="str">
        <f xml:space="preserve"> IF(G30=0,"n/a",'Post-Programme'!K28)</f>
        <v>n/a</v>
      </c>
      <c r="H31" s="7" t="str">
        <f xml:space="preserve"> IF(H30=0,"n/a",'Post-Programme'!L28)</f>
        <v>n/a</v>
      </c>
      <c r="I31" s="7" t="str">
        <f xml:space="preserve"> IF(I30=0,"n/a",'Post-Programme'!M28)</f>
        <v>n/a</v>
      </c>
      <c r="J31" s="7" t="str">
        <f xml:space="preserve"> IF(J30=0,"n/a",'Post-Programme'!N28)</f>
        <v>n/a</v>
      </c>
      <c r="K31" s="7" t="str">
        <f xml:space="preserve"> IF(K30=0,"n/a",'Post-Programme'!O28)</f>
        <v>n/a</v>
      </c>
      <c r="L31" s="7" t="str">
        <f xml:space="preserve"> IF(L30=0,"n/a",'Post-Programme'!P28)</f>
        <v>n/a</v>
      </c>
      <c r="M31" s="7" t="str">
        <f xml:space="preserve"> IF(M30=0,"n/a",'Post-Programme'!Q28)</f>
        <v>n/a</v>
      </c>
      <c r="N31" s="48"/>
      <c r="O31" s="85" t="str">
        <f>'Pre-Programme'!$G$7</f>
        <v>Pre-programme</v>
      </c>
      <c r="P31" s="55" t="e">
        <f>(COUNTIF(D7:M7,"Yes"))/(COUNTIF(D7:M7,"&lt;&gt;0"))</f>
        <v>#DIV/0!</v>
      </c>
      <c r="Q31" s="55" t="e">
        <f>(COUNTIF(D7:M7,"No"))/(COUNTIF(D7:M7,"&lt;&gt;0"))</f>
        <v>#DIV/0!</v>
      </c>
      <c r="W31" s="72"/>
    </row>
    <row r="32" spans="1:33" x14ac:dyDescent="0.55000000000000004">
      <c r="A32" s="185" t="s">
        <v>48</v>
      </c>
      <c r="B32" s="185"/>
      <c r="C32" s="185"/>
      <c r="D32" s="7" t="str">
        <f t="shared" ref="D32:M32" si="2">IF(D30=D31,"Yes","No")</f>
        <v>No</v>
      </c>
      <c r="E32" s="7" t="str">
        <f t="shared" si="2"/>
        <v>No</v>
      </c>
      <c r="F32" s="7" t="str">
        <f t="shared" si="2"/>
        <v>No</v>
      </c>
      <c r="G32" s="7" t="str">
        <f t="shared" si="2"/>
        <v>No</v>
      </c>
      <c r="H32" s="7" t="str">
        <f t="shared" si="2"/>
        <v>No</v>
      </c>
      <c r="I32" s="7" t="str">
        <f t="shared" si="2"/>
        <v>No</v>
      </c>
      <c r="J32" s="7" t="str">
        <f t="shared" si="2"/>
        <v>No</v>
      </c>
      <c r="K32" s="7" t="str">
        <f t="shared" si="2"/>
        <v>No</v>
      </c>
      <c r="L32" s="7" t="str">
        <f t="shared" si="2"/>
        <v>No</v>
      </c>
      <c r="M32" s="7" t="str">
        <f t="shared" si="2"/>
        <v>No</v>
      </c>
      <c r="N32" s="48"/>
      <c r="O32" s="85" t="str">
        <f>'Post-Programme'!$G$7</f>
        <v>Post-programme</v>
      </c>
      <c r="P32" s="55" t="e">
        <f>(COUNTIF(D24:M24,"Yes"))/(COUNTIF(D24:M24,"&lt;&gt;0"))</f>
        <v>#DIV/0!</v>
      </c>
      <c r="Q32" s="55" t="e">
        <f>(COUNTIF(D24:M24,"No"))/(COUNTIF(D24:M24,"&lt;&gt;0"))</f>
        <v>#DIV/0!</v>
      </c>
    </row>
    <row r="33" spans="1:23" x14ac:dyDescent="0.55000000000000004">
      <c r="A33" s="182" t="s">
        <v>97</v>
      </c>
      <c r="B33" s="183"/>
      <c r="C33" s="184"/>
      <c r="D33" s="7">
        <f>'Post-Programme'!H30</f>
        <v>0</v>
      </c>
      <c r="E33" s="7">
        <f>'Post-Programme'!I30</f>
        <v>0</v>
      </c>
      <c r="F33" s="7">
        <f>'Post-Programme'!J30</f>
        <v>0</v>
      </c>
      <c r="G33" s="7">
        <f>'Post-Programme'!K30</f>
        <v>0</v>
      </c>
      <c r="H33" s="7">
        <f>'Post-Programme'!L30</f>
        <v>0</v>
      </c>
      <c r="I33" s="7">
        <f>'Post-Programme'!M30</f>
        <v>0</v>
      </c>
      <c r="J33" s="7">
        <f>'Post-Programme'!N30</f>
        <v>0</v>
      </c>
      <c r="K33" s="7">
        <f>'Post-Programme'!O30</f>
        <v>0</v>
      </c>
      <c r="L33" s="7">
        <f>'Post-Programme'!P30</f>
        <v>0</v>
      </c>
      <c r="M33" s="7">
        <f>'Post-Programme'!Q30</f>
        <v>0</v>
      </c>
      <c r="N33" s="48"/>
      <c r="O33" s="85" t="str">
        <f>'Post-Prog 2'!$G$7</f>
        <v>Blank</v>
      </c>
      <c r="P33" s="56" t="e">
        <f>(COUNTIF(D41:M41,"Yes"))/(COUNTIF(D41:M41,"&lt;&gt;0"))</f>
        <v>#DIV/0!</v>
      </c>
      <c r="Q33" s="56" t="e">
        <f>(COUNTIF(D41:M41,"No"))/(COUNTIF(D41:M41,"&lt;&gt;0"))</f>
        <v>#DIV/0!</v>
      </c>
    </row>
    <row r="34" spans="1:23" x14ac:dyDescent="0.55000000000000004">
      <c r="O34" s="85" t="str">
        <f>'Post-Prog 3'!$G$7</f>
        <v>Blank</v>
      </c>
      <c r="P34" s="56" t="e">
        <f>(COUNTIF(D58:M58,"Yes"))/(COUNTIF(D58:M58,"&lt;&gt;0"))</f>
        <v>#DIV/0!</v>
      </c>
      <c r="Q34" s="56" t="e">
        <f>(COUNTIF(D58:M58,"No"))/(COUNTIF(D58:M58,"&lt;&gt;0"))</f>
        <v>#DIV/0!</v>
      </c>
    </row>
    <row r="35" spans="1:23" x14ac:dyDescent="0.55000000000000004">
      <c r="A35" s="175" t="s">
        <v>136</v>
      </c>
      <c r="B35" s="175"/>
      <c r="C35" s="175"/>
      <c r="D35" s="5"/>
      <c r="E35" s="5"/>
      <c r="F35" s="5"/>
      <c r="G35" s="5"/>
      <c r="H35" s="5"/>
      <c r="I35" s="5"/>
      <c r="J35" s="5"/>
      <c r="K35" s="5"/>
      <c r="L35" s="5"/>
      <c r="M35" s="5"/>
      <c r="N35" s="5"/>
      <c r="O35" s="85" t="str">
        <f>'Post-Prog 4'!$G$7</f>
        <v>Blank</v>
      </c>
      <c r="P35" s="56" t="e">
        <f>(COUNTIF(D75:M75,"Yes"))/(COUNTIF(D75:M75,"&lt;&gt;0"))</f>
        <v>#DIV/0!</v>
      </c>
      <c r="Q35" s="56" t="e">
        <f>(COUNTIF(D75:M75,"No"))/(COUNTIF(D75:M75,"&lt;&gt;0"))</f>
        <v>#DIV/0!</v>
      </c>
    </row>
    <row r="36" spans="1:23" x14ac:dyDescent="0.55000000000000004">
      <c r="A36" s="5"/>
      <c r="B36" s="5"/>
      <c r="C36" s="5"/>
      <c r="D36" s="6" t="s">
        <v>5</v>
      </c>
      <c r="E36" s="6" t="s">
        <v>6</v>
      </c>
      <c r="F36" s="6" t="s">
        <v>7</v>
      </c>
      <c r="G36" s="6" t="s">
        <v>8</v>
      </c>
      <c r="H36" s="6" t="s">
        <v>9</v>
      </c>
      <c r="I36" s="6" t="s">
        <v>10</v>
      </c>
      <c r="J36" s="6" t="s">
        <v>11</v>
      </c>
      <c r="K36" s="6" t="s">
        <v>12</v>
      </c>
      <c r="L36" s="6" t="s">
        <v>13</v>
      </c>
      <c r="M36" s="6" t="s">
        <v>14</v>
      </c>
      <c r="N36" s="47"/>
      <c r="O36" s="85" t="str">
        <f>'Post-Prog 5'!$G$7</f>
        <v>Blank</v>
      </c>
      <c r="P36" s="56" t="e">
        <f>(COUNTIF(D92:M92,"Yes"))/(COUNTIF(D92:M92,"&lt;&gt;0"))</f>
        <v>#DIV/0!</v>
      </c>
      <c r="Q36" s="56" t="e">
        <f>(COUNTIF(D92:M92,"No"))/(COUNTIF(D92:M92,"&lt;&gt;0"))</f>
        <v>#DIV/0!</v>
      </c>
    </row>
    <row r="37" spans="1:23" x14ac:dyDescent="0.55000000000000004">
      <c r="A37" s="176" t="s">
        <v>16</v>
      </c>
      <c r="B37" s="176"/>
      <c r="C37" s="176"/>
      <c r="D37" s="7">
        <f>'Post-Prog 2'!H17</f>
        <v>0</v>
      </c>
      <c r="E37" s="7">
        <f>'Post-Prog 2'!I17</f>
        <v>0</v>
      </c>
      <c r="F37" s="7">
        <f>'Post-Prog 2'!J17</f>
        <v>0</v>
      </c>
      <c r="G37" s="7">
        <f>'Post-Prog 2'!K17</f>
        <v>0</v>
      </c>
      <c r="H37" s="7">
        <f>'Post-Prog 2'!L17</f>
        <v>0</v>
      </c>
      <c r="I37" s="7">
        <f>'Post-Prog 2'!M17</f>
        <v>0</v>
      </c>
      <c r="J37" s="7">
        <f>'Post-Prog 2'!N17</f>
        <v>0</v>
      </c>
      <c r="K37" s="7">
        <f>'Post-Prog 2'!O17</f>
        <v>0</v>
      </c>
      <c r="L37" s="7">
        <f>'Post-Prog 2'!P17</f>
        <v>0</v>
      </c>
      <c r="M37" s="7">
        <f>'Post-Prog 2'!Q17</f>
        <v>0</v>
      </c>
      <c r="N37" s="48"/>
      <c r="O37" s="85" t="str">
        <f>'Post-Prog 6'!$G$7</f>
        <v>Blank</v>
      </c>
      <c r="P37" s="56" t="e">
        <f>(COUNTIF(D109:M109,"Yes"))/(COUNTIF(D109:M109,"&lt;&gt;0"))</f>
        <v>#DIV/0!</v>
      </c>
      <c r="Q37" s="56" t="e">
        <f>(COUNTIF(D109:M109,"No"))/(COUNTIF(D109:M109,"&lt;&gt;0"))</f>
        <v>#DIV/0!</v>
      </c>
    </row>
    <row r="38" spans="1:23" x14ac:dyDescent="0.55000000000000004">
      <c r="A38" s="177" t="s">
        <v>17</v>
      </c>
      <c r="B38" s="178"/>
      <c r="C38" s="179"/>
      <c r="D38" s="7">
        <f>'Post-Prog 2'!H18</f>
        <v>0</v>
      </c>
      <c r="E38" s="7">
        <f>'Post-Prog 2'!I18</f>
        <v>0</v>
      </c>
      <c r="F38" s="7">
        <f>'Post-Prog 2'!J18</f>
        <v>0</v>
      </c>
      <c r="G38" s="7">
        <f>'Post-Prog 2'!K18</f>
        <v>0</v>
      </c>
      <c r="H38" s="7">
        <f>'Post-Prog 2'!L18</f>
        <v>0</v>
      </c>
      <c r="I38" s="7">
        <f>'Post-Prog 2'!M18</f>
        <v>0</v>
      </c>
      <c r="J38" s="7">
        <f>'Post-Prog 2'!N18</f>
        <v>0</v>
      </c>
      <c r="K38" s="7">
        <f>'Post-Prog 2'!O18</f>
        <v>0</v>
      </c>
      <c r="L38" s="7">
        <f>'Post-Prog 2'!P18</f>
        <v>0</v>
      </c>
      <c r="M38" s="7">
        <f>'Post-Prog 2'!Q18</f>
        <v>0</v>
      </c>
      <c r="N38" s="48"/>
    </row>
    <row r="39" spans="1:23" x14ac:dyDescent="0.55000000000000004">
      <c r="A39" s="177" t="s">
        <v>18</v>
      </c>
      <c r="B39" s="178"/>
      <c r="C39" s="179"/>
      <c r="D39" s="7">
        <f>'Post-Prog 2'!H19</f>
        <v>0</v>
      </c>
      <c r="E39" s="7">
        <f>'Post-Prog 2'!I19</f>
        <v>0</v>
      </c>
      <c r="F39" s="7">
        <f>'Post-Prog 2'!J19</f>
        <v>0</v>
      </c>
      <c r="G39" s="7">
        <f>'Post-Prog 2'!K19</f>
        <v>0</v>
      </c>
      <c r="H39" s="7">
        <f>'Post-Prog 2'!L19</f>
        <v>0</v>
      </c>
      <c r="I39" s="7">
        <f>'Post-Prog 2'!M19</f>
        <v>0</v>
      </c>
      <c r="J39" s="7">
        <f>'Post-Prog 2'!N19</f>
        <v>0</v>
      </c>
      <c r="K39" s="7">
        <f>'Post-Prog 2'!O19</f>
        <v>0</v>
      </c>
      <c r="L39" s="7">
        <f>'Post-Prog 2'!P19</f>
        <v>0</v>
      </c>
      <c r="M39" s="7">
        <f>'Post-Prog 2'!Q19</f>
        <v>0</v>
      </c>
      <c r="N39" s="48"/>
      <c r="O39" s="41" t="s">
        <v>102</v>
      </c>
      <c r="P39" s="41"/>
    </row>
    <row r="40" spans="1:23" x14ac:dyDescent="0.55000000000000004">
      <c r="A40" s="177" t="s">
        <v>21</v>
      </c>
      <c r="B40" s="178"/>
      <c r="C40" s="179"/>
      <c r="D40" s="7">
        <f>'Post-Prog 2'!H20</f>
        <v>0</v>
      </c>
      <c r="E40" s="7">
        <f>'Post-Prog 2'!I20</f>
        <v>0</v>
      </c>
      <c r="F40" s="7">
        <f>'Post-Prog 2'!J20</f>
        <v>0</v>
      </c>
      <c r="G40" s="7">
        <f>'Post-Prog 2'!K20</f>
        <v>0</v>
      </c>
      <c r="H40" s="7">
        <f>'Post-Prog 2'!L20</f>
        <v>0</v>
      </c>
      <c r="I40" s="7">
        <f>'Post-Prog 2'!M20</f>
        <v>0</v>
      </c>
      <c r="J40" s="7">
        <f>'Post-Prog 2'!N20</f>
        <v>0</v>
      </c>
      <c r="K40" s="7">
        <f>'Post-Prog 2'!O20</f>
        <v>0</v>
      </c>
      <c r="L40" s="7">
        <f>'Post-Prog 2'!P20</f>
        <v>0</v>
      </c>
      <c r="M40" s="7">
        <f>'Post-Prog 2'!Q20</f>
        <v>0</v>
      </c>
      <c r="N40" s="48"/>
      <c r="O40" s="52"/>
      <c r="P40" s="85" t="str">
        <f>'Pre-Programme'!$G$7</f>
        <v>Pre-programme</v>
      </c>
      <c r="Q40" s="85" t="str">
        <f>'Post-Programme'!$G$7</f>
        <v>Post-programme</v>
      </c>
      <c r="R40" s="85" t="str">
        <f>'Post-Prog 2'!$G$7</f>
        <v>Blank</v>
      </c>
      <c r="S40" s="85" t="str">
        <f>'Post-Prog 3'!$G$7</f>
        <v>Blank</v>
      </c>
      <c r="T40" s="85" t="str">
        <f>'Post-Prog 4'!$G$7</f>
        <v>Blank</v>
      </c>
      <c r="U40" s="85" t="str">
        <f>'Post-Prog 5'!$G$7</f>
        <v>Blank</v>
      </c>
      <c r="V40" s="85" t="str">
        <f>'Post-Prog 6'!$G$7</f>
        <v>Blank</v>
      </c>
    </row>
    <row r="41" spans="1:23" x14ac:dyDescent="0.55000000000000004">
      <c r="A41" s="177" t="s">
        <v>23</v>
      </c>
      <c r="B41" s="178"/>
      <c r="C41" s="179"/>
      <c r="D41" s="7">
        <f>'Post-Prog 2'!H21</f>
        <v>0</v>
      </c>
      <c r="E41" s="7">
        <f>'Post-Prog 2'!I21</f>
        <v>0</v>
      </c>
      <c r="F41" s="7">
        <f>'Post-Prog 2'!J21</f>
        <v>0</v>
      </c>
      <c r="G41" s="7">
        <f>'Post-Prog 2'!K21</f>
        <v>0</v>
      </c>
      <c r="H41" s="7">
        <f>'Post-Prog 2'!L21</f>
        <v>0</v>
      </c>
      <c r="I41" s="7">
        <f>'Post-Prog 2'!M21</f>
        <v>0</v>
      </c>
      <c r="J41" s="7">
        <f>'Post-Prog 2'!N21</f>
        <v>0</v>
      </c>
      <c r="K41" s="7">
        <f>'Post-Prog 2'!O21</f>
        <v>0</v>
      </c>
      <c r="L41" s="7">
        <f>'Post-Prog 2'!P21</f>
        <v>0</v>
      </c>
      <c r="M41" s="7">
        <f>'Post-Prog 2'!Q21</f>
        <v>0</v>
      </c>
      <c r="N41" s="48"/>
      <c r="O41" s="57" t="s">
        <v>2</v>
      </c>
      <c r="P41" s="55" t="e">
        <f>(COUNTIF(D8:M8,"Yes"))/(COUNTIF(D8:M8,"&lt;&gt;0"))</f>
        <v>#DIV/0!</v>
      </c>
      <c r="Q41" s="55">
        <f>(COUNTIF(D25:M25,"Yes"))/(COUNTIF(D25:M25,"&lt;&gt;0"))</f>
        <v>0</v>
      </c>
      <c r="R41" s="56" t="e">
        <f>(COUNTIF(D42:M42,"Yes"))/(COUNTIF(D42:M42,"&lt;&gt;0"))</f>
        <v>#DIV/0!</v>
      </c>
      <c r="S41" s="56" t="e">
        <f>(COUNTIF(D59:M59,"Yes"))/(COUNTIF(D59:M59,"&lt;&gt;0"))</f>
        <v>#DIV/0!</v>
      </c>
      <c r="T41" s="56" t="e">
        <f>(COUNTIF(D76:M76,"Yes"))/(COUNTIF(D76:M76,"&lt;&gt;0"))</f>
        <v>#DIV/0!</v>
      </c>
      <c r="U41" s="56" t="e">
        <f>(COUNTIF(D93:M93,"Yes"))/(COUNTIF(D93:M93,"&lt;&gt;0"))</f>
        <v>#DIV/0!</v>
      </c>
      <c r="V41" s="56" t="e">
        <f>(COUNTIF(D110:M110,"Yes"))/(COUNTIF(D110:M110,"&lt;&gt;0"))</f>
        <v>#DIV/0!</v>
      </c>
    </row>
    <row r="42" spans="1:23" x14ac:dyDescent="0.55000000000000004">
      <c r="A42" s="177" t="s">
        <v>24</v>
      </c>
      <c r="B42" s="178"/>
      <c r="C42" s="179"/>
      <c r="D42" s="7">
        <f>'Post-Prog 2'!H22</f>
        <v>0</v>
      </c>
      <c r="E42" s="7">
        <f>'Post-Prog 2'!I22</f>
        <v>0</v>
      </c>
      <c r="F42" s="7">
        <f>'Post-Prog 2'!J22</f>
        <v>0</v>
      </c>
      <c r="G42" s="7">
        <f>'Post-Prog 2'!K22</f>
        <v>0</v>
      </c>
      <c r="H42" s="7">
        <f>'Post-Prog 2'!L22</f>
        <v>0</v>
      </c>
      <c r="I42" s="7">
        <f>'Post-Prog 2'!M22</f>
        <v>0</v>
      </c>
      <c r="J42" s="7">
        <f>'Post-Prog 2'!N22</f>
        <v>0</v>
      </c>
      <c r="K42" s="7">
        <f>'Post-Prog 2'!O22</f>
        <v>0</v>
      </c>
      <c r="L42" s="7">
        <f>'Post-Prog 2'!P22</f>
        <v>0</v>
      </c>
      <c r="M42" s="7">
        <f>'Post-Prog 2'!Q22</f>
        <v>0</v>
      </c>
      <c r="N42" s="7"/>
      <c r="O42" s="57" t="s">
        <v>3</v>
      </c>
      <c r="P42" s="55" t="e">
        <f>(COUNTIF(D8:M8,"No"))/(COUNTIF(D8:M8,"&lt;&gt;0"))</f>
        <v>#DIV/0!</v>
      </c>
      <c r="Q42" s="55">
        <f>(COUNTIF(D25:M25,"No"))/(COUNTIF(D25:M25,"&lt;&gt;0"))</f>
        <v>0</v>
      </c>
      <c r="R42" s="56" t="e">
        <f>(COUNTIF(D42:M42,"No"))/(COUNTIF(D42:M42,"&lt;&gt;0"))</f>
        <v>#DIV/0!</v>
      </c>
      <c r="S42" s="56" t="e">
        <f>(COUNTIF(D59:M59,"No"))/(COUNTIF(D59:M59,"&lt;&gt;0"))</f>
        <v>#DIV/0!</v>
      </c>
      <c r="T42" s="56" t="e">
        <f>(COUNTIF(D76:M76,"No"))/(COUNTIF(D76:M76,"&lt;&gt;0"))</f>
        <v>#DIV/0!</v>
      </c>
      <c r="U42" s="56" t="e">
        <f>(COUNTIF(D93:M93,"No"))/(COUNTIF(D93:M93,"&lt;&gt;0"))</f>
        <v>#DIV/0!</v>
      </c>
      <c r="V42" s="56" t="e">
        <f>(COUNTIF(D110:M110,"No"))/(COUNTIF(D110:M110,"&lt;&gt;0"))</f>
        <v>#DIV/0!</v>
      </c>
    </row>
    <row r="43" spans="1:23" x14ac:dyDescent="0.55000000000000004">
      <c r="A43" s="177" t="s">
        <v>25</v>
      </c>
      <c r="B43" s="178"/>
      <c r="C43" s="179"/>
      <c r="D43" s="7">
        <f>'Post-Prog 2'!H23</f>
        <v>0</v>
      </c>
      <c r="E43" s="7">
        <f>'Post-Prog 2'!I23</f>
        <v>0</v>
      </c>
      <c r="F43" s="7">
        <f>'Post-Prog 2'!J23</f>
        <v>0</v>
      </c>
      <c r="G43" s="7">
        <f>'Post-Prog 2'!K23</f>
        <v>0</v>
      </c>
      <c r="H43" s="7">
        <f>'Post-Prog 2'!L23</f>
        <v>0</v>
      </c>
      <c r="I43" s="7">
        <f>'Post-Prog 2'!M23</f>
        <v>0</v>
      </c>
      <c r="J43" s="7">
        <f>'Post-Prog 2'!N23</f>
        <v>0</v>
      </c>
      <c r="K43" s="7">
        <f>'Post-Prog 2'!O23</f>
        <v>0</v>
      </c>
      <c r="L43" s="7">
        <f>'Post-Prog 2'!P23</f>
        <v>0</v>
      </c>
      <c r="M43" s="7">
        <f>'Post-Prog 2'!Q23</f>
        <v>0</v>
      </c>
      <c r="N43" s="7"/>
    </row>
    <row r="44" spans="1:23" x14ac:dyDescent="0.55000000000000004">
      <c r="A44" s="177" t="s">
        <v>20</v>
      </c>
      <c r="B44" s="178"/>
      <c r="C44" s="179"/>
      <c r="D44" s="7">
        <f>'Post-Prog 2'!H24</f>
        <v>0</v>
      </c>
      <c r="E44" s="7">
        <f>'Post-Prog 2'!I24</f>
        <v>0</v>
      </c>
      <c r="F44" s="7">
        <f>'Post-Prog 2'!J24</f>
        <v>0</v>
      </c>
      <c r="G44" s="7">
        <f>'Post-Prog 2'!K24</f>
        <v>0</v>
      </c>
      <c r="H44" s="7">
        <f>'Post-Prog 2'!L24</f>
        <v>0</v>
      </c>
      <c r="I44" s="7">
        <f>'Post-Prog 2'!M24</f>
        <v>0</v>
      </c>
      <c r="J44" s="7">
        <f>'Post-Prog 2'!N24</f>
        <v>0</v>
      </c>
      <c r="K44" s="7">
        <f>'Post-Prog 2'!O24</f>
        <v>0</v>
      </c>
      <c r="L44" s="7">
        <f>'Post-Prog 2'!P24</f>
        <v>0</v>
      </c>
      <c r="M44" s="7">
        <f>'Post-Prog 2'!Q24</f>
        <v>0</v>
      </c>
      <c r="N44" s="48"/>
      <c r="O44" s="41" t="s">
        <v>104</v>
      </c>
      <c r="P44" s="41"/>
    </row>
    <row r="45" spans="1:23" x14ac:dyDescent="0.55000000000000004">
      <c r="A45" s="177" t="s">
        <v>27</v>
      </c>
      <c r="B45" s="178"/>
      <c r="C45" s="179"/>
      <c r="D45" s="7">
        <f>'Post-Prog 2'!H25</f>
        <v>0</v>
      </c>
      <c r="E45" s="7">
        <f>'Post-Prog 2'!I25</f>
        <v>0</v>
      </c>
      <c r="F45" s="7">
        <f>'Post-Prog 2'!J25</f>
        <v>0</v>
      </c>
      <c r="G45" s="7">
        <f>'Post-Prog 2'!K25</f>
        <v>0</v>
      </c>
      <c r="H45" s="7">
        <f>'Post-Prog 2'!L25</f>
        <v>0</v>
      </c>
      <c r="I45" s="7">
        <f>'Post-Prog 2'!M25</f>
        <v>0</v>
      </c>
      <c r="J45" s="7">
        <f>'Post-Prog 2'!N25</f>
        <v>0</v>
      </c>
      <c r="K45" s="7">
        <f>'Post-Prog 2'!O25</f>
        <v>0</v>
      </c>
      <c r="L45" s="7">
        <f>'Post-Prog 2'!P25</f>
        <v>0</v>
      </c>
      <c r="M45" s="7">
        <f>'Post-Prog 2'!Q25</f>
        <v>0</v>
      </c>
      <c r="N45" s="48"/>
      <c r="O45" s="52"/>
      <c r="P45" s="85" t="str">
        <f>'Pre-Programme'!$G$7</f>
        <v>Pre-programme</v>
      </c>
      <c r="Q45" s="85" t="str">
        <f>'Post-Programme'!$G$7</f>
        <v>Post-programme</v>
      </c>
      <c r="R45" s="85" t="str">
        <f>'Post-Prog 2'!$G$7</f>
        <v>Blank</v>
      </c>
      <c r="S45" s="85" t="str">
        <f>'Post-Prog 3'!$G$7</f>
        <v>Blank</v>
      </c>
      <c r="T45" s="85" t="str">
        <f>'Post-Prog 4'!$G$7</f>
        <v>Blank</v>
      </c>
      <c r="U45" s="85" t="str">
        <f>'Post-Prog 5'!$G$7</f>
        <v>Blank</v>
      </c>
      <c r="V45" s="85" t="str">
        <f>'Post-Prog 6'!$G$7</f>
        <v>Blank</v>
      </c>
    </row>
    <row r="46" spans="1:23" x14ac:dyDescent="0.55000000000000004">
      <c r="A46" s="177" t="s">
        <v>28</v>
      </c>
      <c r="B46" s="178"/>
      <c r="C46" s="179"/>
      <c r="D46" s="7">
        <f>'Post-Prog 2'!H26</f>
        <v>0</v>
      </c>
      <c r="E46" s="7">
        <f>'Post-Prog 2'!I26</f>
        <v>0</v>
      </c>
      <c r="F46" s="7">
        <f>'Post-Prog 2'!J26</f>
        <v>0</v>
      </c>
      <c r="G46" s="7">
        <f>'Post-Prog 2'!K26</f>
        <v>0</v>
      </c>
      <c r="H46" s="7">
        <f>'Post-Prog 2'!L26</f>
        <v>0</v>
      </c>
      <c r="I46" s="7">
        <f>'Post-Prog 2'!M26</f>
        <v>0</v>
      </c>
      <c r="J46" s="7">
        <f>'Post-Prog 2'!N26</f>
        <v>0</v>
      </c>
      <c r="K46" s="7">
        <f>'Post-Prog 2'!O26</f>
        <v>0</v>
      </c>
      <c r="L46" s="7">
        <f>'Post-Prog 2'!P26</f>
        <v>0</v>
      </c>
      <c r="M46" s="7">
        <f>'Post-Prog 2'!Q26</f>
        <v>0</v>
      </c>
      <c r="N46" s="48"/>
      <c r="O46" s="57" t="s">
        <v>2</v>
      </c>
      <c r="P46" s="55" t="e">
        <f>(COUNTIF(D9:M9,"Yes"))/(COUNTIF(D9:M9,"&lt;&gt;0"))</f>
        <v>#DIV/0!</v>
      </c>
      <c r="Q46" s="55">
        <f>(COUNTIF(D26:M26,"Yes"))/(COUNTIF(D26:M26,"&lt;&gt;0"))</f>
        <v>0</v>
      </c>
      <c r="R46" s="56" t="e">
        <f>(COUNTIF(D43:M43,"Yes"))/(COUNTIF(D43:M43,"&lt;&gt;0"))</f>
        <v>#DIV/0!</v>
      </c>
      <c r="S46" s="56" t="e">
        <f>(COUNTIF(D60:M60,"Yes"))/(COUNTIF(D60:M60,"&lt;&gt;0"))</f>
        <v>#DIV/0!</v>
      </c>
      <c r="T46" s="56" t="e">
        <f>(COUNTIF(D77:M77,"Yes"))/(COUNTIF(D77:M77,"&lt;&gt;0"))</f>
        <v>#DIV/0!</v>
      </c>
      <c r="U46" s="56" t="e">
        <f>(COUNTIF(D94:M94,"Yes"))/(COUNTIF(D94:M94,"&lt;&gt;0"))</f>
        <v>#DIV/0!</v>
      </c>
      <c r="V46" s="56" t="e">
        <f>(COUNTIF(D111:M111,"Yes"))/(COUNTIF(D111:M111,"&lt;&gt;0"))</f>
        <v>#DIV/0!</v>
      </c>
    </row>
    <row r="47" spans="1:23" x14ac:dyDescent="0.55000000000000004">
      <c r="A47" s="177" t="s">
        <v>29</v>
      </c>
      <c r="B47" s="178"/>
      <c r="C47" s="179"/>
      <c r="D47" s="7">
        <f>'Post-Prog 2'!H27</f>
        <v>0</v>
      </c>
      <c r="E47" s="7">
        <f>'Post-Prog 2'!I27</f>
        <v>0</v>
      </c>
      <c r="F47" s="7">
        <f>'Post-Prog 2'!J27</f>
        <v>0</v>
      </c>
      <c r="G47" s="7">
        <f>'Post-Prog 2'!K27</f>
        <v>0</v>
      </c>
      <c r="H47" s="7">
        <f>'Post-Prog 2'!L27</f>
        <v>0</v>
      </c>
      <c r="I47" s="7">
        <f>'Post-Prog 2'!M27</f>
        <v>0</v>
      </c>
      <c r="J47" s="7">
        <f>'Post-Prog 2'!N27</f>
        <v>0</v>
      </c>
      <c r="K47" s="7">
        <f>'Post-Prog 2'!O27</f>
        <v>0</v>
      </c>
      <c r="L47" s="7">
        <f>'Post-Prog 2'!P27</f>
        <v>0</v>
      </c>
      <c r="M47" s="7">
        <f>'Post-Prog 2'!Q27</f>
        <v>0</v>
      </c>
      <c r="N47" s="48"/>
      <c r="O47" s="57" t="s">
        <v>3</v>
      </c>
      <c r="P47" s="55" t="e">
        <f>(COUNTIF(D9:M9,"No"))/(COUNTIF(D9:M9,"&lt;&gt;0"))</f>
        <v>#DIV/0!</v>
      </c>
      <c r="Q47" s="55">
        <f>(COUNTIF(D26:M26,"No"))/(COUNTIF(D26:M26,"&lt;&gt;0"))</f>
        <v>0</v>
      </c>
      <c r="R47" s="56" t="e">
        <f>(COUNTIF(D43:M43,"No"))/(COUNTIF(D43:M43,"&lt;&gt;0"))</f>
        <v>#DIV/0!</v>
      </c>
      <c r="S47" s="56" t="e">
        <f>(COUNTIF(D60:M60,"No"))/(COUNTIF(D60:M60,"&lt;&gt;0"))</f>
        <v>#DIV/0!</v>
      </c>
      <c r="T47" s="56" t="e">
        <f>(COUNTIF(D77:M77,"No"))/(COUNTIF(D77:M77,"&lt;&gt;0"))</f>
        <v>#DIV/0!</v>
      </c>
      <c r="U47" s="56" t="e">
        <f>(COUNTIF(D94:M94,"No"))/(COUNTIF(D94:M94,"&lt;&gt;0"))</f>
        <v>#DIV/0!</v>
      </c>
      <c r="V47" s="56" t="e">
        <f>(COUNTIF(D111:M111,"No"))/(COUNTIF(D111:M111,"&lt;&gt;0"))</f>
        <v>#DIV/0!</v>
      </c>
      <c r="W47" s="46"/>
    </row>
    <row r="48" spans="1:23" x14ac:dyDescent="0.55000000000000004">
      <c r="A48" s="177" t="s">
        <v>37</v>
      </c>
      <c r="B48" s="178"/>
      <c r="C48" s="179"/>
      <c r="D48" s="7" t="str">
        <f xml:space="preserve"> IF(D47=0,"n/a",'Post-Prog 2'!H28)</f>
        <v>n/a</v>
      </c>
      <c r="E48" s="7" t="str">
        <f xml:space="preserve"> IF(E47=0,"n/a",'Post-Prog 2'!I28)</f>
        <v>n/a</v>
      </c>
      <c r="F48" s="7" t="str">
        <f xml:space="preserve"> IF(F47=0,"n/a",'Post-Prog 2'!J28)</f>
        <v>n/a</v>
      </c>
      <c r="G48" s="7" t="str">
        <f xml:space="preserve"> IF(G47=0,"n/a",'Post-Prog 2'!K28)</f>
        <v>n/a</v>
      </c>
      <c r="H48" s="7" t="str">
        <f xml:space="preserve"> IF(H47=0,"n/a",'Post-Prog 2'!L28)</f>
        <v>n/a</v>
      </c>
      <c r="I48" s="7" t="str">
        <f xml:space="preserve"> IF(I47=0,"n/a",'Post-Prog 2'!M28)</f>
        <v>n/a</v>
      </c>
      <c r="J48" s="7" t="str">
        <f xml:space="preserve"> IF(J47=0,"n/a",'Post-Prog 2'!N28)</f>
        <v>n/a</v>
      </c>
      <c r="K48" s="7" t="str">
        <f xml:space="preserve"> IF(K47=0,"n/a",'Post-Prog 2'!O28)</f>
        <v>n/a</v>
      </c>
      <c r="L48" s="7" t="str">
        <f xml:space="preserve"> IF(L47=0,"n/a",'Post-Prog 2'!P28)</f>
        <v>n/a</v>
      </c>
      <c r="M48" s="7" t="str">
        <f xml:space="preserve"> IF(M47=0,"n/a",'Post-Prog 2'!Q28)</f>
        <v>n/a</v>
      </c>
      <c r="N48" s="48"/>
    </row>
    <row r="49" spans="1:25" x14ac:dyDescent="0.55000000000000004">
      <c r="A49" s="185" t="s">
        <v>48</v>
      </c>
      <c r="B49" s="185"/>
      <c r="C49" s="185"/>
      <c r="D49" s="7" t="str">
        <f t="shared" ref="D49:M49" si="3">IF(D47=D48,"Yes","No")</f>
        <v>No</v>
      </c>
      <c r="E49" s="7" t="str">
        <f t="shared" si="3"/>
        <v>No</v>
      </c>
      <c r="F49" s="7" t="str">
        <f t="shared" si="3"/>
        <v>No</v>
      </c>
      <c r="G49" s="7" t="str">
        <f t="shared" si="3"/>
        <v>No</v>
      </c>
      <c r="H49" s="7" t="str">
        <f t="shared" si="3"/>
        <v>No</v>
      </c>
      <c r="I49" s="7" t="str">
        <f t="shared" si="3"/>
        <v>No</v>
      </c>
      <c r="J49" s="7" t="str">
        <f t="shared" si="3"/>
        <v>No</v>
      </c>
      <c r="K49" s="7" t="str">
        <f t="shared" si="3"/>
        <v>No</v>
      </c>
      <c r="L49" s="7" t="str">
        <f t="shared" si="3"/>
        <v>No</v>
      </c>
      <c r="M49" s="7" t="str">
        <f t="shared" si="3"/>
        <v>No</v>
      </c>
      <c r="N49" s="48"/>
      <c r="O49" s="41"/>
      <c r="P49" s="41" t="s">
        <v>41</v>
      </c>
      <c r="T49" s="41"/>
      <c r="U49" s="41" t="s">
        <v>50</v>
      </c>
    </row>
    <row r="50" spans="1:25" x14ac:dyDescent="0.55000000000000004">
      <c r="A50" s="182" t="s">
        <v>97</v>
      </c>
      <c r="B50" s="183"/>
      <c r="C50" s="184"/>
      <c r="D50" s="7">
        <f>'Post-Prog 2'!H30</f>
        <v>0</v>
      </c>
      <c r="E50" s="7">
        <f>'Post-Prog 2'!I30</f>
        <v>0</v>
      </c>
      <c r="F50" s="7">
        <f>'Post-Prog 2'!J30</f>
        <v>0</v>
      </c>
      <c r="G50" s="7">
        <f>'Post-Prog 2'!K30</f>
        <v>0</v>
      </c>
      <c r="H50" s="7">
        <f>'Post-Prog 2'!L30</f>
        <v>0</v>
      </c>
      <c r="I50" s="7">
        <f>'Post-Prog 2'!M30</f>
        <v>0</v>
      </c>
      <c r="J50" s="7">
        <f>'Post-Prog 2'!N30</f>
        <v>0</v>
      </c>
      <c r="K50" s="7">
        <f>'Post-Prog 2'!O30</f>
        <v>0</v>
      </c>
      <c r="L50" s="7">
        <f>'Post-Prog 2'!P30</f>
        <v>0</v>
      </c>
      <c r="M50" s="7">
        <f>'Post-Prog 2'!Q30</f>
        <v>0</v>
      </c>
      <c r="N50" s="48"/>
      <c r="O50" s="54"/>
      <c r="P50" s="51" t="s">
        <v>36</v>
      </c>
      <c r="Q50" s="52" t="s">
        <v>38</v>
      </c>
      <c r="R50" s="45"/>
      <c r="S50" s="52"/>
      <c r="T50" s="54"/>
      <c r="U50" s="51" t="s">
        <v>36</v>
      </c>
      <c r="V50" s="52" t="s">
        <v>38</v>
      </c>
    </row>
    <row r="51" spans="1:25" x14ac:dyDescent="0.55000000000000004">
      <c r="O51" s="85" t="str">
        <f>'Pre-Programme'!$G$7</f>
        <v>Pre-programme</v>
      </c>
      <c r="P51" s="55" t="e">
        <f>(COUNTIF(D10:M10,"Yes"))/(COUNTIF(D10:M10,"&lt;&gt;0"))</f>
        <v>#DIV/0!</v>
      </c>
      <c r="Q51" s="55" t="e">
        <f>(COUNTIF(D10:M10,"No"))/(COUNTIF(D10:M10,"&lt;&gt;0"))</f>
        <v>#DIV/0!</v>
      </c>
      <c r="S51" s="52"/>
      <c r="T51" s="85" t="str">
        <f>'Pre-Programme'!$G$7</f>
        <v>Pre-programme</v>
      </c>
      <c r="U51" s="55" t="e">
        <f>(COUNTIF(D11:M11,"Yes"))/(COUNTIF(D11:M11,"&lt;&gt;0"))</f>
        <v>#DIV/0!</v>
      </c>
      <c r="V51" s="55" t="e">
        <f>(COUNTIF(D11:M11,"No"))/(COUNTIF(D11:M11,"&lt;&gt;0"))</f>
        <v>#DIV/0!</v>
      </c>
      <c r="W51" s="45"/>
    </row>
    <row r="52" spans="1:25" x14ac:dyDescent="0.55000000000000004">
      <c r="A52" s="175" t="s">
        <v>137</v>
      </c>
      <c r="B52" s="175"/>
      <c r="C52" s="175"/>
      <c r="D52" s="5"/>
      <c r="E52" s="5"/>
      <c r="F52" s="5"/>
      <c r="G52" s="5"/>
      <c r="H52" s="5"/>
      <c r="I52" s="5"/>
      <c r="J52" s="5"/>
      <c r="K52" s="5"/>
      <c r="L52" s="5"/>
      <c r="M52" s="5"/>
      <c r="N52" s="5"/>
      <c r="O52" s="85" t="str">
        <f>'Post-Programme'!$G$7</f>
        <v>Post-programme</v>
      </c>
      <c r="P52" s="55">
        <f>(COUNTIF(D27:M27,"Yes"))/(COUNTIF(D27:M27,"&lt;&gt;0"))</f>
        <v>0</v>
      </c>
      <c r="Q52" s="55">
        <f>(COUNTIF(D27:M27,"No"))/(COUNTIF(D27:M27,"&lt;&gt;0"))</f>
        <v>0</v>
      </c>
      <c r="S52" s="52"/>
      <c r="T52" s="85" t="str">
        <f>'Post-Programme'!$G$7</f>
        <v>Post-programme</v>
      </c>
      <c r="U52" s="55">
        <f>(COUNTIF(D28:M28,"Yes"))/(COUNTIF(D28:M28,"&lt;&gt;0"))</f>
        <v>0</v>
      </c>
      <c r="V52" s="55">
        <f>(COUNTIF(D28:M28,"No"))/(COUNTIF(D28:M28,"&lt;&gt;0"))</f>
        <v>0</v>
      </c>
    </row>
    <row r="53" spans="1:25" x14ac:dyDescent="0.55000000000000004">
      <c r="A53" s="5"/>
      <c r="B53" s="5"/>
      <c r="C53" s="5"/>
      <c r="D53" s="6" t="s">
        <v>5</v>
      </c>
      <c r="E53" s="6" t="s">
        <v>6</v>
      </c>
      <c r="F53" s="6" t="s">
        <v>7</v>
      </c>
      <c r="G53" s="6" t="s">
        <v>8</v>
      </c>
      <c r="H53" s="6" t="s">
        <v>9</v>
      </c>
      <c r="I53" s="6" t="s">
        <v>10</v>
      </c>
      <c r="J53" s="6" t="s">
        <v>11</v>
      </c>
      <c r="K53" s="6" t="s">
        <v>12</v>
      </c>
      <c r="L53" s="6" t="s">
        <v>13</v>
      </c>
      <c r="M53" s="6" t="s">
        <v>14</v>
      </c>
      <c r="N53" s="47"/>
      <c r="O53" s="85" t="str">
        <f>'Post-Prog 2'!$G$7</f>
        <v>Blank</v>
      </c>
      <c r="P53" s="56" t="e">
        <f>(COUNTIF(D44:M44,"Yes"))/(COUNTIF(D44:M44,"&lt;&gt;0"))</f>
        <v>#DIV/0!</v>
      </c>
      <c r="Q53" s="56" t="e">
        <f>(COUNTIF(D44:M44,"No"))/(COUNTIF(D44:M44,"&lt;&gt;0"))</f>
        <v>#DIV/0!</v>
      </c>
      <c r="S53" s="52"/>
      <c r="T53" s="85" t="str">
        <f>'Post-Prog 2'!$G$7</f>
        <v>Blank</v>
      </c>
      <c r="U53" s="56" t="e">
        <f>(COUNTIF(D45:M45,"Yes"))/(COUNTIF(D45:M45,"&lt;&gt;0"))</f>
        <v>#DIV/0!</v>
      </c>
      <c r="V53" s="56" t="e">
        <f>(COUNTIF(D45:M45,"No"))/(COUNTIF(D45:M45,"&lt;&gt;0"))</f>
        <v>#DIV/0!</v>
      </c>
    </row>
    <row r="54" spans="1:25" x14ac:dyDescent="0.55000000000000004">
      <c r="A54" s="176" t="s">
        <v>16</v>
      </c>
      <c r="B54" s="176"/>
      <c r="C54" s="176"/>
      <c r="D54" s="7">
        <f>'Post-Prog 3'!H17</f>
        <v>0</v>
      </c>
      <c r="E54" s="7">
        <f>'Post-Prog 3'!I17</f>
        <v>0</v>
      </c>
      <c r="F54" s="7">
        <f>'Post-Prog 3'!J17</f>
        <v>0</v>
      </c>
      <c r="G54" s="7">
        <f>'Post-Prog 3'!K17</f>
        <v>0</v>
      </c>
      <c r="H54" s="7">
        <f>'Post-Prog 3'!L17</f>
        <v>0</v>
      </c>
      <c r="I54" s="7">
        <f>'Post-Prog 3'!M17</f>
        <v>0</v>
      </c>
      <c r="J54" s="7">
        <f>'Post-Prog 3'!N17</f>
        <v>0</v>
      </c>
      <c r="K54" s="7">
        <f>'Post-Prog 3'!O17</f>
        <v>0</v>
      </c>
      <c r="L54" s="7">
        <f>'Post-Prog 3'!P17</f>
        <v>0</v>
      </c>
      <c r="M54" s="7">
        <f>'Post-Prog 3'!Q17</f>
        <v>0</v>
      </c>
      <c r="N54" s="48"/>
      <c r="O54" s="85" t="str">
        <f>'Post-Prog 3'!$G$7</f>
        <v>Blank</v>
      </c>
      <c r="P54" s="56" t="e">
        <f>(COUNTIF(D61:M61,"Yes"))/(COUNTIF(D61:M61,"&lt;&gt;0"))</f>
        <v>#DIV/0!</v>
      </c>
      <c r="Q54" s="56" t="e">
        <f>(COUNTIF(D61:M61,"No"))/(COUNTIF(D61:M61,"&lt;&gt;0"))</f>
        <v>#DIV/0!</v>
      </c>
      <c r="S54" s="52"/>
      <c r="T54" s="85" t="str">
        <f>'Post-Prog 3'!$G$7</f>
        <v>Blank</v>
      </c>
      <c r="U54" s="56" t="e">
        <f>(COUNTIF(D62:M62,"Yes"))/(COUNTIF(D62:M62,"&lt;&gt;0"))</f>
        <v>#DIV/0!</v>
      </c>
      <c r="V54" s="56" t="e">
        <f>(COUNTIF(D62:M62,"No"))/(COUNTIF(D62:M62,"&lt;&gt;0"))</f>
        <v>#DIV/0!</v>
      </c>
    </row>
    <row r="55" spans="1:25" x14ac:dyDescent="0.55000000000000004">
      <c r="A55" s="177" t="s">
        <v>17</v>
      </c>
      <c r="B55" s="178"/>
      <c r="C55" s="179"/>
      <c r="D55" s="7">
        <f>'Post-Prog 3'!H18</f>
        <v>0</v>
      </c>
      <c r="E55" s="7">
        <f>'Post-Prog 3'!I18</f>
        <v>0</v>
      </c>
      <c r="F55" s="7">
        <f>'Post-Prog 3'!J18</f>
        <v>0</v>
      </c>
      <c r="G55" s="7">
        <f>'Post-Prog 3'!K18</f>
        <v>0</v>
      </c>
      <c r="H55" s="7">
        <f>'Post-Prog 3'!L18</f>
        <v>0</v>
      </c>
      <c r="I55" s="7">
        <f>'Post-Prog 3'!M18</f>
        <v>0</v>
      </c>
      <c r="J55" s="7">
        <f>'Post-Prog 3'!N18</f>
        <v>0</v>
      </c>
      <c r="K55" s="7">
        <f>'Post-Prog 3'!O18</f>
        <v>0</v>
      </c>
      <c r="L55" s="7">
        <f>'Post-Prog 3'!P18</f>
        <v>0</v>
      </c>
      <c r="M55" s="7">
        <f>'Post-Prog 3'!Q18</f>
        <v>0</v>
      </c>
      <c r="N55" s="48"/>
      <c r="O55" s="85" t="str">
        <f>'Post-Prog 4'!$G$7</f>
        <v>Blank</v>
      </c>
      <c r="P55" s="56" t="e">
        <f>(COUNTIF(D78:M78,"Yes"))/(COUNTIF(D78:M78,"&lt;&gt;0"))</f>
        <v>#DIV/0!</v>
      </c>
      <c r="Q55" s="56" t="e">
        <f>(COUNTIF(D78:M78,"No"))/(COUNTIF(D78:M78,"&lt;&gt;0"))</f>
        <v>#DIV/0!</v>
      </c>
      <c r="S55" s="52"/>
      <c r="T55" s="85" t="str">
        <f>'Post-Prog 4'!$G$7</f>
        <v>Blank</v>
      </c>
      <c r="U55" s="56" t="e">
        <f>(COUNTIF(D79:M79,"Yes"))/(COUNTIF(D79:M79,"&lt;&gt;0"))</f>
        <v>#DIV/0!</v>
      </c>
      <c r="V55" s="56" t="e">
        <f>(COUNTIF(M79:DD79,"No"))/(COUNTIF(D79:M79,"&lt;&gt;0"))</f>
        <v>#DIV/0!</v>
      </c>
    </row>
    <row r="56" spans="1:25" x14ac:dyDescent="0.55000000000000004">
      <c r="A56" s="177" t="s">
        <v>18</v>
      </c>
      <c r="B56" s="178"/>
      <c r="C56" s="179"/>
      <c r="D56" s="7">
        <f>'Post-Prog 3'!H19</f>
        <v>0</v>
      </c>
      <c r="E56" s="7">
        <f>'Post-Prog 3'!I19</f>
        <v>0</v>
      </c>
      <c r="F56" s="7">
        <f>'Post-Prog 3'!J19</f>
        <v>0</v>
      </c>
      <c r="G56" s="7">
        <f>'Post-Prog 3'!K19</f>
        <v>0</v>
      </c>
      <c r="H56" s="7">
        <f>'Post-Prog 3'!L19</f>
        <v>0</v>
      </c>
      <c r="I56" s="7">
        <f>'Post-Prog 3'!M19</f>
        <v>0</v>
      </c>
      <c r="J56" s="7">
        <f>'Post-Prog 3'!N19</f>
        <v>0</v>
      </c>
      <c r="K56" s="7">
        <f>'Post-Prog 3'!O19</f>
        <v>0</v>
      </c>
      <c r="L56" s="7">
        <f>'Post-Prog 3'!P19</f>
        <v>0</v>
      </c>
      <c r="M56" s="7">
        <f>'Post-Prog 3'!Q19</f>
        <v>0</v>
      </c>
      <c r="N56" s="48"/>
      <c r="O56" s="85" t="str">
        <f>'Post-Prog 5'!$G$7</f>
        <v>Blank</v>
      </c>
      <c r="P56" s="56" t="e">
        <f>(COUNTIF(D95:M95,"Yes"))/(COUNTIF(D95:M95,"&lt;&gt;0"))</f>
        <v>#DIV/0!</v>
      </c>
      <c r="Q56" s="56" t="e">
        <f>(COUNTIF(D95:M95,"No"))/(COUNTIF(D95:M95,"&lt;&gt;0"))</f>
        <v>#DIV/0!</v>
      </c>
      <c r="S56" s="52"/>
      <c r="T56" s="85" t="str">
        <f>'Post-Prog 5'!$G$7</f>
        <v>Blank</v>
      </c>
      <c r="U56" s="56" t="e">
        <f>(COUNTIF(D96:M96,"Yes"))/(COUNTIF(D96:M96,"&lt;&gt;0"))</f>
        <v>#DIV/0!</v>
      </c>
      <c r="V56" s="56" t="e">
        <f>(COUNTIF(D96:M96,"No"))/(COUNTIF(D96:M96,"&lt;&gt;0"))</f>
        <v>#DIV/0!</v>
      </c>
      <c r="Y56" s="42" t="s">
        <v>141</v>
      </c>
    </row>
    <row r="57" spans="1:25" x14ac:dyDescent="0.55000000000000004">
      <c r="A57" s="177" t="s">
        <v>21</v>
      </c>
      <c r="B57" s="178"/>
      <c r="C57" s="179"/>
      <c r="D57" s="7">
        <f>'Post-Prog 3'!H20</f>
        <v>0</v>
      </c>
      <c r="E57" s="7">
        <f>'Post-Prog 3'!I20</f>
        <v>0</v>
      </c>
      <c r="F57" s="7">
        <f>'Post-Prog 3'!J20</f>
        <v>0</v>
      </c>
      <c r="G57" s="7">
        <f>'Post-Prog 3'!K20</f>
        <v>0</v>
      </c>
      <c r="H57" s="7">
        <f>'Post-Prog 3'!L20</f>
        <v>0</v>
      </c>
      <c r="I57" s="7">
        <f>'Post-Prog 3'!M20</f>
        <v>0</v>
      </c>
      <c r="J57" s="7">
        <f>'Post-Prog 3'!N20</f>
        <v>0</v>
      </c>
      <c r="K57" s="7">
        <f>'Post-Prog 3'!O20</f>
        <v>0</v>
      </c>
      <c r="L57" s="7">
        <f>'Post-Prog 3'!P20</f>
        <v>0</v>
      </c>
      <c r="M57" s="7">
        <f>'Post-Prog 3'!Q20</f>
        <v>0</v>
      </c>
      <c r="N57" s="48"/>
      <c r="O57" s="85" t="str">
        <f>'Post-Prog 6'!$G$7</f>
        <v>Blank</v>
      </c>
      <c r="P57" s="56" t="e">
        <f>(COUNTIF(D112:M112,"Yes"))/(COUNTIF(D112:M112,"&lt;&gt;0"))</f>
        <v>#DIV/0!</v>
      </c>
      <c r="Q57" s="56" t="e">
        <f>(COUNTIF(D112:M112,"No"))/(COUNTIF(D112:M112,"&lt;&gt;0"))</f>
        <v>#DIV/0!</v>
      </c>
      <c r="S57" s="52"/>
      <c r="T57" s="85" t="str">
        <f>'Post-Prog 6'!$G$7</f>
        <v>Blank</v>
      </c>
      <c r="U57" s="56" t="e">
        <f>(COUNTIF(D113:M113,"Yes"))/(COUNTIF(D113:M113,"&lt;&gt;0"))</f>
        <v>#DIV/0!</v>
      </c>
      <c r="V57" s="56" t="e">
        <f>(COUNTIF(D113:M113,"No"))/(COUNTIF(D113:M113,"&lt;&gt;0"))</f>
        <v>#DIV/0!</v>
      </c>
    </row>
    <row r="58" spans="1:25" x14ac:dyDescent="0.55000000000000004">
      <c r="A58" s="177" t="s">
        <v>23</v>
      </c>
      <c r="B58" s="178"/>
      <c r="C58" s="179"/>
      <c r="D58" s="7">
        <f>'Post-Prog 3'!H21</f>
        <v>0</v>
      </c>
      <c r="E58" s="7">
        <f>'Post-Prog 3'!I21</f>
        <v>0</v>
      </c>
      <c r="F58" s="7">
        <f>'Post-Prog 3'!J21</f>
        <v>0</v>
      </c>
      <c r="G58" s="7">
        <f>'Post-Prog 3'!K21</f>
        <v>0</v>
      </c>
      <c r="H58" s="7">
        <f>'Post-Prog 3'!L21</f>
        <v>0</v>
      </c>
      <c r="I58" s="7">
        <f>'Post-Prog 3'!M21</f>
        <v>0</v>
      </c>
      <c r="J58" s="7">
        <f>'Post-Prog 3'!N21</f>
        <v>0</v>
      </c>
      <c r="K58" s="7">
        <f>'Post-Prog 3'!O21</f>
        <v>0</v>
      </c>
      <c r="L58" s="7">
        <f>'Post-Prog 3'!P21</f>
        <v>0</v>
      </c>
      <c r="M58" s="7">
        <f>'Post-Prog 3'!Q21</f>
        <v>0</v>
      </c>
      <c r="N58" s="48"/>
      <c r="O58" s="44"/>
      <c r="P58" s="45"/>
      <c r="Q58" s="45"/>
      <c r="R58" s="45"/>
    </row>
    <row r="59" spans="1:25" x14ac:dyDescent="0.55000000000000004">
      <c r="A59" s="177" t="s">
        <v>24</v>
      </c>
      <c r="B59" s="178"/>
      <c r="C59" s="179"/>
      <c r="D59" s="7">
        <f>'Post-Prog 3'!H22</f>
        <v>0</v>
      </c>
      <c r="E59" s="7">
        <f>'Post-Prog 3'!I22</f>
        <v>0</v>
      </c>
      <c r="F59" s="7">
        <f>'Post-Prog 3'!J22</f>
        <v>0</v>
      </c>
      <c r="G59" s="7">
        <f>'Post-Prog 3'!K22</f>
        <v>0</v>
      </c>
      <c r="H59" s="7">
        <f>'Post-Prog 3'!L22</f>
        <v>0</v>
      </c>
      <c r="I59" s="7">
        <f>'Post-Prog 3'!M22</f>
        <v>0</v>
      </c>
      <c r="J59" s="7">
        <f>'Post-Prog 3'!N22</f>
        <v>0</v>
      </c>
      <c r="K59" s="7">
        <f>'Post-Prog 3'!O22</f>
        <v>0</v>
      </c>
      <c r="L59" s="7">
        <f>'Post-Prog 3'!P22</f>
        <v>0</v>
      </c>
      <c r="M59" s="7">
        <f>'Post-Prog 3'!Q22</f>
        <v>0</v>
      </c>
      <c r="N59" s="48"/>
      <c r="O59" s="41" t="s">
        <v>103</v>
      </c>
      <c r="P59" s="41"/>
      <c r="X59" s="42" t="s">
        <v>141</v>
      </c>
    </row>
    <row r="60" spans="1:25" x14ac:dyDescent="0.55000000000000004">
      <c r="A60" s="177" t="s">
        <v>25</v>
      </c>
      <c r="B60" s="178"/>
      <c r="C60" s="179"/>
      <c r="D60" s="7">
        <f>'Post-Prog 3'!H23</f>
        <v>0</v>
      </c>
      <c r="E60" s="7">
        <f>'Post-Prog 3'!I23</f>
        <v>0</v>
      </c>
      <c r="F60" s="7">
        <f>'Post-Prog 3'!J23</f>
        <v>0</v>
      </c>
      <c r="G60" s="7">
        <f>'Post-Prog 3'!K23</f>
        <v>0</v>
      </c>
      <c r="H60" s="7">
        <f>'Post-Prog 3'!L23</f>
        <v>0</v>
      </c>
      <c r="I60" s="7">
        <f>'Post-Prog 3'!M23</f>
        <v>0</v>
      </c>
      <c r="J60" s="7">
        <f>'Post-Prog 3'!N23</f>
        <v>0</v>
      </c>
      <c r="K60" s="7">
        <f>'Post-Prog 3'!O23</f>
        <v>0</v>
      </c>
      <c r="L60" s="7">
        <f>'Post-Prog 3'!P23</f>
        <v>0</v>
      </c>
      <c r="M60" s="7">
        <f>'Post-Prog 3'!Q23</f>
        <v>0</v>
      </c>
      <c r="N60" s="48"/>
      <c r="O60" s="52"/>
      <c r="P60" s="85" t="str">
        <f>'Pre-Programme'!$G$7</f>
        <v>Pre-programme</v>
      </c>
      <c r="Q60" s="85" t="str">
        <f>'Post-Programme'!$G$7</f>
        <v>Post-programme</v>
      </c>
      <c r="R60" s="85" t="str">
        <f>'Post-Prog 2'!$G$7</f>
        <v>Blank</v>
      </c>
      <c r="S60" s="85" t="str">
        <f>'Post-Prog 3'!$G$7</f>
        <v>Blank</v>
      </c>
      <c r="T60" s="85" t="str">
        <f>'Post-Prog 4'!$G$7</f>
        <v>Blank</v>
      </c>
      <c r="U60" s="85" t="str">
        <f>'Post-Prog 5'!$G$7</f>
        <v>Blank</v>
      </c>
      <c r="V60" s="85" t="str">
        <f>'Post-Prog 6'!$G$7</f>
        <v>Blank</v>
      </c>
    </row>
    <row r="61" spans="1:25" x14ac:dyDescent="0.55000000000000004">
      <c r="A61" s="177" t="s">
        <v>20</v>
      </c>
      <c r="B61" s="178"/>
      <c r="C61" s="179"/>
      <c r="D61" s="7">
        <f>'Post-Prog 3'!H24</f>
        <v>0</v>
      </c>
      <c r="E61" s="7">
        <f>'Post-Prog 3'!I24</f>
        <v>0</v>
      </c>
      <c r="F61" s="7">
        <f>'Post-Prog 3'!J24</f>
        <v>0</v>
      </c>
      <c r="G61" s="7">
        <f>'Post-Prog 3'!K24</f>
        <v>0</v>
      </c>
      <c r="H61" s="7">
        <f>'Post-Prog 3'!L24</f>
        <v>0</v>
      </c>
      <c r="I61" s="7">
        <f>'Post-Prog 3'!M24</f>
        <v>0</v>
      </c>
      <c r="J61" s="7">
        <f>'Post-Prog 3'!N24</f>
        <v>0</v>
      </c>
      <c r="K61" s="7">
        <f>'Post-Prog 3'!O24</f>
        <v>0</v>
      </c>
      <c r="L61" s="7">
        <f>'Post-Prog 3'!P24</f>
        <v>0</v>
      </c>
      <c r="M61" s="7">
        <f>'Post-Prog 3'!Q24</f>
        <v>0</v>
      </c>
      <c r="N61" s="48"/>
      <c r="O61" s="57" t="s">
        <v>2</v>
      </c>
      <c r="P61" s="55" t="e">
        <f>(COUNTIF(D12:M12,"Yes"))/(COUNTIF(D12:M12,"&lt;&gt;0"))</f>
        <v>#DIV/0!</v>
      </c>
      <c r="Q61" s="55" t="e">
        <f>(COUNTIF(D29:M29,"Yes"))/(COUNTIF(D29:M29,"&lt;&gt;0"))</f>
        <v>#DIV/0!</v>
      </c>
      <c r="R61" s="56" t="e">
        <f>(COUNTIF(D46:M46,"Yes"))/(COUNTIF(D46:M46,"&lt;&gt;0"))</f>
        <v>#DIV/0!</v>
      </c>
      <c r="S61" s="56" t="e">
        <f>(COUNTIF(D63:M63,"Yes"))/(COUNTIF(D63:M63,"&lt;&gt;0"))</f>
        <v>#DIV/0!</v>
      </c>
      <c r="T61" s="56" t="e">
        <f>(COUNTIF(D80:M80,"Yes"))/(COUNTIF(D80:M80,"&lt;&gt;0"))</f>
        <v>#DIV/0!</v>
      </c>
      <c r="U61" s="56" t="e">
        <f>(COUNTIF(D97:M97,"Yes"))/(COUNTIF(D97:M97,"&lt;&gt;0"))</f>
        <v>#DIV/0!</v>
      </c>
      <c r="V61" s="56" t="e">
        <f>(COUNTIF(D114:M114,"Yes"))/(COUNTIF(D114:M114,"&lt;&gt;0"))</f>
        <v>#DIV/0!</v>
      </c>
    </row>
    <row r="62" spans="1:25" x14ac:dyDescent="0.55000000000000004">
      <c r="A62" s="177" t="s">
        <v>27</v>
      </c>
      <c r="B62" s="178"/>
      <c r="C62" s="179"/>
      <c r="D62" s="7">
        <f>'Post-Prog 3'!H25</f>
        <v>0</v>
      </c>
      <c r="E62" s="7">
        <f>'Post-Prog 3'!I25</f>
        <v>0</v>
      </c>
      <c r="F62" s="7">
        <f>'Post-Prog 3'!J25</f>
        <v>0</v>
      </c>
      <c r="G62" s="7">
        <f>'Post-Prog 3'!K25</f>
        <v>0</v>
      </c>
      <c r="H62" s="7">
        <f>'Post-Prog 3'!L25</f>
        <v>0</v>
      </c>
      <c r="I62" s="7">
        <f>'Post-Prog 3'!M25</f>
        <v>0</v>
      </c>
      <c r="J62" s="7">
        <f>'Post-Prog 3'!N25</f>
        <v>0</v>
      </c>
      <c r="K62" s="7">
        <f>'Post-Prog 3'!O25</f>
        <v>0</v>
      </c>
      <c r="L62" s="7">
        <f>'Post-Prog 3'!P25</f>
        <v>0</v>
      </c>
      <c r="M62" s="7">
        <f>'Post-Prog 3'!Q25</f>
        <v>0</v>
      </c>
      <c r="N62" s="48"/>
      <c r="O62" s="57" t="s">
        <v>3</v>
      </c>
      <c r="P62" s="55" t="e">
        <f>(COUNTIF(D12:M12,"No"))/(COUNTIF(D12:M12,"&lt;&gt;0"))</f>
        <v>#DIV/0!</v>
      </c>
      <c r="Q62" s="55" t="e">
        <f>(COUNTIF(D29:M29,"No"))/(COUNTIF(D29:M29,"&lt;&gt;0"))</f>
        <v>#DIV/0!</v>
      </c>
      <c r="R62" s="56" t="e">
        <f>(COUNTIF(D46:M46,"No"))/(COUNTIF(D46:M46,"&lt;&gt;0"))</f>
        <v>#DIV/0!</v>
      </c>
      <c r="S62" s="56" t="e">
        <f>(COUNTIF(D63:M63,"No"))/(COUNTIF(D63:M63,"&lt;&gt;0"))</f>
        <v>#DIV/0!</v>
      </c>
      <c r="T62" s="56" t="e">
        <f>(COUNTIF(D80:M80,"No"))/(COUNTIF(D80:M80,"&lt;&gt;0"))</f>
        <v>#DIV/0!</v>
      </c>
      <c r="U62" s="56" t="e">
        <f>(COUNTIF(D97:M97,"No"))/(COUNTIF(D97:M97,"&lt;&gt;0"))</f>
        <v>#DIV/0!</v>
      </c>
      <c r="V62" s="56" t="e">
        <f>(COUNTIF(D114:M114,"No"))/(COUNTIF(D114:M114,"&lt;&gt;0"))</f>
        <v>#DIV/0!</v>
      </c>
    </row>
    <row r="63" spans="1:25" x14ac:dyDescent="0.55000000000000004">
      <c r="A63" s="177" t="s">
        <v>28</v>
      </c>
      <c r="B63" s="178"/>
      <c r="C63" s="179"/>
      <c r="D63" s="7">
        <f>'Post-Prog 3'!H26</f>
        <v>0</v>
      </c>
      <c r="E63" s="7">
        <f>'Post-Prog 3'!I26</f>
        <v>0</v>
      </c>
      <c r="F63" s="7">
        <f>'Post-Prog 3'!J26</f>
        <v>0</v>
      </c>
      <c r="G63" s="7">
        <f>'Post-Prog 3'!K26</f>
        <v>0</v>
      </c>
      <c r="H63" s="7">
        <f>'Post-Prog 3'!L26</f>
        <v>0</v>
      </c>
      <c r="I63" s="7">
        <f>'Post-Prog 3'!M26</f>
        <v>0</v>
      </c>
      <c r="J63" s="7">
        <f>'Post-Prog 3'!N26</f>
        <v>0</v>
      </c>
      <c r="K63" s="7">
        <f>'Post-Prog 3'!O26</f>
        <v>0</v>
      </c>
      <c r="L63" s="7">
        <f>'Post-Prog 3'!P26</f>
        <v>0</v>
      </c>
      <c r="M63" s="7">
        <f>'Post-Prog 3'!Q26</f>
        <v>0</v>
      </c>
      <c r="N63" s="48"/>
    </row>
    <row r="64" spans="1:25" x14ac:dyDescent="0.55000000000000004">
      <c r="A64" s="177" t="s">
        <v>29</v>
      </c>
      <c r="B64" s="178"/>
      <c r="C64" s="179"/>
      <c r="D64" s="7">
        <f>'Post-Prog 3'!H27</f>
        <v>0</v>
      </c>
      <c r="E64" s="7">
        <f>'Post-Prog 3'!I27</f>
        <v>0</v>
      </c>
      <c r="F64" s="7">
        <f>'Post-Prog 3'!J27</f>
        <v>0</v>
      </c>
      <c r="G64" s="7">
        <f>'Post-Prog 3'!K27</f>
        <v>0</v>
      </c>
      <c r="H64" s="7">
        <f>'Post-Prog 3'!L27</f>
        <v>0</v>
      </c>
      <c r="I64" s="7">
        <f>'Post-Prog 3'!M27</f>
        <v>0</v>
      </c>
      <c r="J64" s="7">
        <f>'Post-Prog 3'!N27</f>
        <v>0</v>
      </c>
      <c r="K64" s="7">
        <f>'Post-Prog 3'!O27</f>
        <v>0</v>
      </c>
      <c r="L64" s="7">
        <f>'Post-Prog 3'!P27</f>
        <v>0</v>
      </c>
      <c r="M64" s="7">
        <f>'Post-Prog 3'!Q27</f>
        <v>0</v>
      </c>
      <c r="N64" s="48"/>
      <c r="O64" s="41"/>
      <c r="P64" s="41" t="s">
        <v>42</v>
      </c>
    </row>
    <row r="65" spans="1:20" x14ac:dyDescent="0.55000000000000004">
      <c r="A65" s="177" t="s">
        <v>37</v>
      </c>
      <c r="B65" s="178"/>
      <c r="C65" s="179"/>
      <c r="D65" s="7" t="str">
        <f xml:space="preserve"> IF(D64=0,"n/a",'Post-Prog 3'!H28)</f>
        <v>n/a</v>
      </c>
      <c r="E65" s="7" t="str">
        <f xml:space="preserve"> IF(E64=0,"n/a",'Post-Prog 3'!I28)</f>
        <v>n/a</v>
      </c>
      <c r="F65" s="7" t="str">
        <f xml:space="preserve"> IF(F64=0,"n/a",'Post-Prog 3'!J28)</f>
        <v>n/a</v>
      </c>
      <c r="G65" s="7" t="str">
        <f xml:space="preserve"> IF(G64=0,"n/a",'Post-Prog 3'!K28)</f>
        <v>n/a</v>
      </c>
      <c r="H65" s="7" t="str">
        <f xml:space="preserve"> IF(H64=0,"n/a",'Post-Prog 3'!L28)</f>
        <v>n/a</v>
      </c>
      <c r="I65" s="7" t="str">
        <f xml:space="preserve"> IF(I64=0,"n/a",'Post-Prog 3'!M28)</f>
        <v>n/a</v>
      </c>
      <c r="J65" s="7" t="str">
        <f xml:space="preserve"> IF(J64=0,"n/a",'Post-Prog 3'!N28)</f>
        <v>n/a</v>
      </c>
      <c r="K65" s="7" t="str">
        <f xml:space="preserve"> IF(K64=0,"n/a",'Post-Prog 3'!O28)</f>
        <v>n/a</v>
      </c>
      <c r="L65" s="7" t="str">
        <f xml:space="preserve"> IF(L64=0,"n/a",'Post-Prog 3'!P28)</f>
        <v>n/a</v>
      </c>
      <c r="M65" s="7" t="str">
        <f xml:space="preserve"> IF(M64=0,"n/a",'Post-Prog 3'!Q28)</f>
        <v>n/a</v>
      </c>
      <c r="N65" s="48"/>
      <c r="O65" s="54"/>
      <c r="P65" s="51" t="s">
        <v>51</v>
      </c>
      <c r="Q65" s="52" t="s">
        <v>30</v>
      </c>
      <c r="R65" s="52" t="s">
        <v>52</v>
      </c>
      <c r="S65" s="54" t="s">
        <v>31</v>
      </c>
      <c r="T65" s="54" t="s">
        <v>74</v>
      </c>
    </row>
    <row r="66" spans="1:20" x14ac:dyDescent="0.55000000000000004">
      <c r="A66" s="185" t="s">
        <v>48</v>
      </c>
      <c r="B66" s="185"/>
      <c r="C66" s="185"/>
      <c r="D66" s="7" t="str">
        <f t="shared" ref="D66:M66" si="4">IF(D64=D65,"Yes","No")</f>
        <v>No</v>
      </c>
      <c r="E66" s="7" t="str">
        <f t="shared" si="4"/>
        <v>No</v>
      </c>
      <c r="F66" s="7" t="str">
        <f t="shared" si="4"/>
        <v>No</v>
      </c>
      <c r="G66" s="7" t="str">
        <f t="shared" si="4"/>
        <v>No</v>
      </c>
      <c r="H66" s="7" t="str">
        <f t="shared" si="4"/>
        <v>No</v>
      </c>
      <c r="I66" s="7" t="str">
        <f t="shared" si="4"/>
        <v>No</v>
      </c>
      <c r="J66" s="7" t="str">
        <f t="shared" si="4"/>
        <v>No</v>
      </c>
      <c r="K66" s="7" t="str">
        <f t="shared" si="4"/>
        <v>No</v>
      </c>
      <c r="L66" s="7" t="str">
        <f t="shared" si="4"/>
        <v>No</v>
      </c>
      <c r="M66" s="7" t="str">
        <f t="shared" si="4"/>
        <v>No</v>
      </c>
      <c r="N66" s="48"/>
      <c r="O66" s="85" t="str">
        <f>'Pre-Programme'!$G$7</f>
        <v>Pre-programme</v>
      </c>
      <c r="P66" s="55" t="e">
        <f>(COUNTIF(D13:M13,"Care Home"))/(COUNTIF(D13:M13,"&lt;&gt;0"))</f>
        <v>#DIV/0!</v>
      </c>
      <c r="Q66" s="55" t="e">
        <f>(COUNTIF(D13:M13,"Hospice"))/(COUNTIF(D13:M13,"&lt;&gt;0"))</f>
        <v>#DIV/0!</v>
      </c>
      <c r="R66" s="55" t="e">
        <f>(COUNTIF(D13:M13,"Home"))/(COUNTIF(D13:M13,"&lt;&gt;0"))</f>
        <v>#DIV/0!</v>
      </c>
      <c r="S66" s="55" t="e">
        <f>(COUNTIF(D13:M13,"Hospital"))/(COUNTIF(D13:M13,"&lt;&gt;0"))</f>
        <v>#DIV/0!</v>
      </c>
      <c r="T66" s="55" t="e">
        <f>(COUNTIF(D13:M13,"Unrecorded"))/(COUNTIF(D13:M13,"&lt;&gt;0"))</f>
        <v>#DIV/0!</v>
      </c>
    </row>
    <row r="67" spans="1:20" x14ac:dyDescent="0.55000000000000004">
      <c r="A67" s="182" t="s">
        <v>97</v>
      </c>
      <c r="B67" s="183"/>
      <c r="C67" s="184"/>
      <c r="D67" s="7">
        <f>'Post-Prog 3'!H30</f>
        <v>0</v>
      </c>
      <c r="E67" s="7">
        <f>'Post-Prog 3'!I30</f>
        <v>0</v>
      </c>
      <c r="F67" s="7">
        <f>'Post-Prog 3'!J30</f>
        <v>0</v>
      </c>
      <c r="G67" s="7">
        <f>'Post-Prog 3'!K30</f>
        <v>0</v>
      </c>
      <c r="H67" s="7">
        <f>'Post-Prog 3'!L30</f>
        <v>0</v>
      </c>
      <c r="I67" s="7">
        <f>'Post-Prog 3'!M30</f>
        <v>0</v>
      </c>
      <c r="J67" s="7">
        <f>'Post-Prog 3'!N30</f>
        <v>0</v>
      </c>
      <c r="K67" s="7">
        <f>'Post-Prog 3'!O30</f>
        <v>0</v>
      </c>
      <c r="L67" s="7">
        <f>'Post-Prog 3'!P30</f>
        <v>0</v>
      </c>
      <c r="M67" s="7">
        <f>'Post-Prog 3'!Q30</f>
        <v>0</v>
      </c>
      <c r="N67" s="48"/>
      <c r="O67" s="85" t="str">
        <f>'Post-Programme'!$G$7</f>
        <v>Post-programme</v>
      </c>
      <c r="P67" s="55" t="e">
        <f>(COUNTIF(D30:M30,"Care Home"))/(COUNTIF(D30:M30,"&lt;&gt;0"))</f>
        <v>#DIV/0!</v>
      </c>
      <c r="Q67" s="55" t="e">
        <f>(COUNTIF(D30:M30,"Hospice"))/(COUNTIF(D30:M30,"&lt;&gt;0"))</f>
        <v>#DIV/0!</v>
      </c>
      <c r="R67" s="55" t="e">
        <f>(COUNTIF(D30:M30,"Home"))/(COUNTIF(D30:M30,"&lt;&gt;0"))</f>
        <v>#DIV/0!</v>
      </c>
      <c r="S67" s="55" t="e">
        <f>(COUNTIF(D30:M30,"Hospital"))/(COUNTIF(D30:M30,"&lt;&gt;0"))</f>
        <v>#DIV/0!</v>
      </c>
      <c r="T67" s="55" t="e">
        <f>(COUNTIF(D30:M30,"Unrecorded"))/(COUNTIF(D30:M30,"&lt;&gt;0"))</f>
        <v>#DIV/0!</v>
      </c>
    </row>
    <row r="68" spans="1:20" x14ac:dyDescent="0.55000000000000004">
      <c r="O68" s="85" t="str">
        <f>'Post-Prog 2'!$G$7</f>
        <v>Blank</v>
      </c>
      <c r="P68" s="55" t="e">
        <f>(COUNTIF(D47:M47,"Care Home"))/(COUNTIF(D47:M47,"&lt;&gt;0"))</f>
        <v>#DIV/0!</v>
      </c>
      <c r="Q68" s="55" t="e">
        <f>(COUNTIF(D47:M47,"Hospice"))/(COUNTIF(D47:M47,"&lt;&gt;0"))</f>
        <v>#DIV/0!</v>
      </c>
      <c r="R68" s="55" t="e">
        <f>(COUNTIF(D47:M47,"Home"))/(COUNTIF(D47:M47,"&lt;&gt;0"))</f>
        <v>#DIV/0!</v>
      </c>
      <c r="S68" s="55" t="e">
        <f>(COUNTIF(D47:M47,"Hospital"))/(COUNTIF(D47:M47,"&lt;&gt;0"))</f>
        <v>#DIV/0!</v>
      </c>
      <c r="T68" s="55" t="e">
        <f>(COUNTIF(D47:M47,"Unrecorded"))/(COUNTIF(D47:M47,"&lt;&gt;0"))</f>
        <v>#DIV/0!</v>
      </c>
    </row>
    <row r="69" spans="1:20" x14ac:dyDescent="0.55000000000000004">
      <c r="A69" s="175" t="s">
        <v>138</v>
      </c>
      <c r="B69" s="175"/>
      <c r="C69" s="175"/>
      <c r="D69" s="5"/>
      <c r="E69" s="5"/>
      <c r="F69" s="5"/>
      <c r="G69" s="5"/>
      <c r="H69" s="5"/>
      <c r="I69" s="5"/>
      <c r="J69" s="5"/>
      <c r="K69" s="5"/>
      <c r="L69" s="5"/>
      <c r="M69" s="5"/>
      <c r="N69" s="5"/>
      <c r="O69" s="85" t="str">
        <f>'Post-Prog 3'!$G$7</f>
        <v>Blank</v>
      </c>
      <c r="P69" s="55" t="e">
        <f>(COUNTIF(D64:M64,"Care Home"))/(COUNTIF(D64:M64,"&lt;&gt;0"))</f>
        <v>#DIV/0!</v>
      </c>
      <c r="Q69" s="55" t="e">
        <f>(COUNTIF(D64:M64,"Hospice"))/(COUNTIF(D64:M64,"&lt;&gt;0"))</f>
        <v>#DIV/0!</v>
      </c>
      <c r="R69" s="55" t="e">
        <f>(COUNTIF(D64:M64,"Home"))/(COUNTIF(D64:M64,"&lt;&gt;0"))</f>
        <v>#DIV/0!</v>
      </c>
      <c r="S69" s="55" t="e">
        <f>(COUNTIF(D64:M64,"Hospital"))/(COUNTIF(D64:M64,"&lt;&gt;0"))</f>
        <v>#DIV/0!</v>
      </c>
      <c r="T69" s="55" t="e">
        <f>(COUNTIF(D64:M64,"Unrecorded"))/(COUNTIF(D64:M64,"&lt;&gt;0"))</f>
        <v>#DIV/0!</v>
      </c>
    </row>
    <row r="70" spans="1:20" x14ac:dyDescent="0.55000000000000004">
      <c r="A70" s="5"/>
      <c r="B70" s="5"/>
      <c r="C70" s="5"/>
      <c r="D70" s="6" t="s">
        <v>5</v>
      </c>
      <c r="E70" s="6" t="s">
        <v>6</v>
      </c>
      <c r="F70" s="6" t="s">
        <v>7</v>
      </c>
      <c r="G70" s="6" t="s">
        <v>8</v>
      </c>
      <c r="H70" s="6" t="s">
        <v>9</v>
      </c>
      <c r="I70" s="6" t="s">
        <v>10</v>
      </c>
      <c r="J70" s="6" t="s">
        <v>11</v>
      </c>
      <c r="K70" s="6" t="s">
        <v>12</v>
      </c>
      <c r="L70" s="6" t="s">
        <v>13</v>
      </c>
      <c r="M70" s="6" t="s">
        <v>14</v>
      </c>
      <c r="N70" s="47"/>
      <c r="O70" s="85" t="str">
        <f>'Post-Prog 4'!$G$7</f>
        <v>Blank</v>
      </c>
      <c r="P70" s="55" t="e">
        <f>(COUNTIF(D81:M81,"Care Home"))/(COUNTIF(D81:M81,"&lt;&gt;0"))</f>
        <v>#DIV/0!</v>
      </c>
      <c r="Q70" s="55" t="e">
        <f>(COUNTIF(D81:M81,"Hospice"))/(COUNTIF(D81:M81,"&lt;&gt;0"))</f>
        <v>#DIV/0!</v>
      </c>
      <c r="R70" s="55" t="e">
        <f>(COUNTIF(D81:M81,"Home"))/(COUNTIF(D81:M81,"&lt;&gt;0"))</f>
        <v>#DIV/0!</v>
      </c>
      <c r="S70" s="55" t="e">
        <f>(COUNTIF(D81:M81,"Hospital"))/(COUNTIF(D81:M81,"&lt;&gt;0"))</f>
        <v>#DIV/0!</v>
      </c>
      <c r="T70" s="55" t="e">
        <f>(COUNTIF(D81:M81,"Unrecorded"))/(COUNTIF(D81:M81,"&lt;&gt;0"))</f>
        <v>#DIV/0!</v>
      </c>
    </row>
    <row r="71" spans="1:20" x14ac:dyDescent="0.55000000000000004">
      <c r="A71" s="176" t="s">
        <v>16</v>
      </c>
      <c r="B71" s="176"/>
      <c r="C71" s="176"/>
      <c r="D71" s="7">
        <f>'Post-Prog 4'!H17</f>
        <v>0</v>
      </c>
      <c r="E71" s="7">
        <f>'Post-Prog 4'!I17</f>
        <v>0</v>
      </c>
      <c r="F71" s="7">
        <f>'Post-Prog 4'!J17</f>
        <v>0</v>
      </c>
      <c r="G71" s="7">
        <f>'Post-Prog 4'!K17</f>
        <v>0</v>
      </c>
      <c r="H71" s="7">
        <f>'Post-Prog 4'!L17</f>
        <v>0</v>
      </c>
      <c r="I71" s="7">
        <f>'Post-Prog 4'!M17</f>
        <v>0</v>
      </c>
      <c r="J71" s="7">
        <f>'Post-Prog 4'!N17</f>
        <v>0</v>
      </c>
      <c r="K71" s="7">
        <f>'Post-Prog 4'!O17</f>
        <v>0</v>
      </c>
      <c r="L71" s="7">
        <f>'Post-Prog 4'!P17</f>
        <v>0</v>
      </c>
      <c r="M71" s="7">
        <f>'Post-Prog 4'!Q17</f>
        <v>0</v>
      </c>
      <c r="N71" s="48"/>
      <c r="O71" s="85" t="str">
        <f>'Post-Prog 5'!$G$7</f>
        <v>Blank</v>
      </c>
      <c r="P71" s="55" t="e">
        <f>(COUNTIF(D98:M98,"Care Home"))/(COUNTIF(D98:M98,"&lt;&gt;0"))</f>
        <v>#DIV/0!</v>
      </c>
      <c r="Q71" s="55" t="e">
        <f>(COUNTIF(D98:M98,"Hospice"))/(COUNTIF(D98:M98,"&lt;&gt;0"))</f>
        <v>#DIV/0!</v>
      </c>
      <c r="R71" s="55" t="e">
        <f>(COUNTIF(D98:M98,"Home"))/(COUNTIF(D98:M98,"&lt;&gt;0"))</f>
        <v>#DIV/0!</v>
      </c>
      <c r="S71" s="55" t="e">
        <f>(COUNTIF(D98:M98,"Hospital"))/(COUNTIF(D98:M98,"&lt;&gt;0"))</f>
        <v>#DIV/0!</v>
      </c>
      <c r="T71" s="55" t="e">
        <f>(COUNTIF(D98:M98,"Unrecorded"))/(COUNTIF(D98:M98,"&lt;&gt;0"))</f>
        <v>#DIV/0!</v>
      </c>
    </row>
    <row r="72" spans="1:20" x14ac:dyDescent="0.55000000000000004">
      <c r="A72" s="177" t="s">
        <v>17</v>
      </c>
      <c r="B72" s="178"/>
      <c r="C72" s="179"/>
      <c r="D72" s="7">
        <f>'Post-Prog 4'!H18</f>
        <v>0</v>
      </c>
      <c r="E72" s="7">
        <f>'Post-Prog 4'!I18</f>
        <v>0</v>
      </c>
      <c r="F72" s="7">
        <f>'Post-Prog 4'!J18</f>
        <v>0</v>
      </c>
      <c r="G72" s="7">
        <f>'Post-Prog 4'!K18</f>
        <v>0</v>
      </c>
      <c r="H72" s="7">
        <f>'Post-Prog 4'!L18</f>
        <v>0</v>
      </c>
      <c r="I72" s="7">
        <f>'Post-Prog 4'!M18</f>
        <v>0</v>
      </c>
      <c r="J72" s="7">
        <f>'Post-Prog 4'!N18</f>
        <v>0</v>
      </c>
      <c r="K72" s="7">
        <f>'Post-Prog 4'!O18</f>
        <v>0</v>
      </c>
      <c r="L72" s="7">
        <f>'Post-Prog 4'!P18</f>
        <v>0</v>
      </c>
      <c r="M72" s="7">
        <f>'Post-Prog 4'!Q18</f>
        <v>0</v>
      </c>
      <c r="N72" s="48"/>
      <c r="O72" s="85" t="str">
        <f>'Post-Prog 6'!$G$7</f>
        <v>Blank</v>
      </c>
      <c r="P72" s="55" t="e">
        <f>(COUNTIF(D115:M115,"Care Home"))/(COUNTIF(D115:M115,"&lt;&gt;0"))</f>
        <v>#DIV/0!</v>
      </c>
      <c r="Q72" s="55" t="e">
        <f>(COUNTIF(D115:M115,"Hospice"))/(COUNTIF(D115:M115,"&lt;&gt;0"))</f>
        <v>#DIV/0!</v>
      </c>
      <c r="R72" s="55" t="e">
        <f>(COUNTIF(D115:M115,"Home"))/(COUNTIF(D115:M115,"&lt;&gt;0"))</f>
        <v>#DIV/0!</v>
      </c>
      <c r="S72" s="55" t="e">
        <f>(COUNTIF(D115:M115,"Hospital"))/(COUNTIF(D115:M115,"&lt;&gt;0"))</f>
        <v>#DIV/0!</v>
      </c>
      <c r="T72" s="55" t="e">
        <f>(COUNTIF(D115:M115,"Unrecorded"))/(COUNTIF(D115:M115,"&lt;&gt;0"))</f>
        <v>#DIV/0!</v>
      </c>
    </row>
    <row r="73" spans="1:20" x14ac:dyDescent="0.55000000000000004">
      <c r="A73" s="177" t="s">
        <v>18</v>
      </c>
      <c r="B73" s="178"/>
      <c r="C73" s="179"/>
      <c r="D73" s="7">
        <f>'Post-Prog 4'!H19</f>
        <v>0</v>
      </c>
      <c r="E73" s="7">
        <f>'Post-Prog 4'!I19</f>
        <v>0</v>
      </c>
      <c r="F73" s="7">
        <f>'Post-Prog 4'!J19</f>
        <v>0</v>
      </c>
      <c r="G73" s="7">
        <f>'Post-Prog 4'!K19</f>
        <v>0</v>
      </c>
      <c r="H73" s="7">
        <f>'Post-Prog 4'!L19</f>
        <v>0</v>
      </c>
      <c r="I73" s="7">
        <f>'Post-Prog 4'!M19</f>
        <v>0</v>
      </c>
      <c r="J73" s="7">
        <f>'Post-Prog 4'!N19</f>
        <v>0</v>
      </c>
      <c r="K73" s="7">
        <f>'Post-Prog 4'!O19</f>
        <v>0</v>
      </c>
      <c r="L73" s="7">
        <f>'Post-Prog 4'!P19</f>
        <v>0</v>
      </c>
      <c r="M73" s="7">
        <f>'Post-Prog 4'!Q19</f>
        <v>0</v>
      </c>
      <c r="N73" s="48"/>
    </row>
    <row r="74" spans="1:20" x14ac:dyDescent="0.55000000000000004">
      <c r="A74" s="177" t="s">
        <v>21</v>
      </c>
      <c r="B74" s="178"/>
      <c r="C74" s="179"/>
      <c r="D74" s="7">
        <f>'Post-Prog 4'!H20</f>
        <v>0</v>
      </c>
      <c r="E74" s="7">
        <f>'Post-Prog 4'!I20</f>
        <v>0</v>
      </c>
      <c r="F74" s="7">
        <f>'Post-Prog 4'!J20</f>
        <v>0</v>
      </c>
      <c r="G74" s="7">
        <f>'Post-Prog 4'!K20</f>
        <v>0</v>
      </c>
      <c r="H74" s="7">
        <f>'Post-Prog 4'!L20</f>
        <v>0</v>
      </c>
      <c r="I74" s="7">
        <f>'Post-Prog 4'!M20</f>
        <v>0</v>
      </c>
      <c r="J74" s="7">
        <f>'Post-Prog 4'!N20</f>
        <v>0</v>
      </c>
      <c r="K74" s="7">
        <f>'Post-Prog 4'!O20</f>
        <v>0</v>
      </c>
      <c r="L74" s="7">
        <f>'Post-Prog 4'!P20</f>
        <v>0</v>
      </c>
      <c r="M74" s="7">
        <f>'Post-Prog 4'!Q20</f>
        <v>0</v>
      </c>
      <c r="N74" s="48"/>
      <c r="O74" s="44"/>
      <c r="P74" s="45" t="s">
        <v>46</v>
      </c>
      <c r="Q74" s="45"/>
      <c r="R74" s="45"/>
      <c r="S74" s="45"/>
      <c r="T74" s="45"/>
    </row>
    <row r="75" spans="1:20" x14ac:dyDescent="0.55000000000000004">
      <c r="A75" s="177" t="s">
        <v>23</v>
      </c>
      <c r="B75" s="178"/>
      <c r="C75" s="179"/>
      <c r="D75" s="7">
        <f>'Post-Prog 4'!H21</f>
        <v>0</v>
      </c>
      <c r="E75" s="7">
        <f>'Post-Prog 4'!I21</f>
        <v>0</v>
      </c>
      <c r="F75" s="7">
        <f>'Post-Prog 4'!J21</f>
        <v>0</v>
      </c>
      <c r="G75" s="7">
        <f>'Post-Prog 4'!K21</f>
        <v>0</v>
      </c>
      <c r="H75" s="7">
        <f>'Post-Prog 4'!L21</f>
        <v>0</v>
      </c>
      <c r="I75" s="7">
        <f>'Post-Prog 4'!M21</f>
        <v>0</v>
      </c>
      <c r="J75" s="7">
        <f>'Post-Prog 4'!N21</f>
        <v>0</v>
      </c>
      <c r="K75" s="7">
        <f>'Post-Prog 4'!O21</f>
        <v>0</v>
      </c>
      <c r="L75" s="7">
        <f>'Post-Prog 4'!P21</f>
        <v>0</v>
      </c>
      <c r="M75" s="7">
        <f>'Post-Prog 4'!Q21</f>
        <v>0</v>
      </c>
      <c r="N75" s="48"/>
      <c r="O75" s="53"/>
      <c r="P75" s="55" t="s">
        <v>51</v>
      </c>
      <c r="Q75" s="55" t="s">
        <v>30</v>
      </c>
      <c r="R75" s="55" t="s">
        <v>52</v>
      </c>
      <c r="S75" s="55" t="s">
        <v>31</v>
      </c>
      <c r="T75" s="55" t="s">
        <v>47</v>
      </c>
    </row>
    <row r="76" spans="1:20" x14ac:dyDescent="0.55000000000000004">
      <c r="A76" s="177" t="s">
        <v>24</v>
      </c>
      <c r="B76" s="178"/>
      <c r="C76" s="179"/>
      <c r="D76" s="7">
        <f>'Post-Prog 4'!H22</f>
        <v>0</v>
      </c>
      <c r="E76" s="7">
        <f>'Post-Prog 4'!I22</f>
        <v>0</v>
      </c>
      <c r="F76" s="7">
        <f>'Post-Prog 4'!J22</f>
        <v>0</v>
      </c>
      <c r="G76" s="7">
        <f>'Post-Prog 4'!K22</f>
        <v>0</v>
      </c>
      <c r="H76" s="7">
        <f>'Post-Prog 4'!L22</f>
        <v>0</v>
      </c>
      <c r="I76" s="7">
        <f>'Post-Prog 4'!M22</f>
        <v>0</v>
      </c>
      <c r="J76" s="7">
        <f>'Post-Prog 4'!N22</f>
        <v>0</v>
      </c>
      <c r="K76" s="7">
        <f>'Post-Prog 4'!O22</f>
        <v>0</v>
      </c>
      <c r="L76" s="7">
        <f>'Post-Prog 4'!P22</f>
        <v>0</v>
      </c>
      <c r="M76" s="7">
        <f>'Post-Prog 4'!Q22</f>
        <v>0</v>
      </c>
      <c r="N76" s="48"/>
      <c r="O76" s="86" t="str">
        <f>'Pre-Programme'!$G$7</f>
        <v>Pre-programme</v>
      </c>
      <c r="P76" s="87" t="str">
        <f>Summary!I44</f>
        <v>No Data</v>
      </c>
      <c r="Q76" s="87" t="str">
        <f>Summary!I45</f>
        <v>No Data</v>
      </c>
      <c r="R76" s="87" t="str">
        <f>Summary!I46</f>
        <v>No Data</v>
      </c>
      <c r="S76" s="87" t="str">
        <f>Summary!I47</f>
        <v>No Data</v>
      </c>
      <c r="T76" s="87" t="str">
        <f>Summary!I48</f>
        <v>No Data</v>
      </c>
    </row>
    <row r="77" spans="1:20" x14ac:dyDescent="0.55000000000000004">
      <c r="A77" s="177" t="s">
        <v>25</v>
      </c>
      <c r="B77" s="178"/>
      <c r="C77" s="179"/>
      <c r="D77" s="7">
        <f>'Post-Prog 4'!H23</f>
        <v>0</v>
      </c>
      <c r="E77" s="7">
        <f>'Post-Prog 4'!I23</f>
        <v>0</v>
      </c>
      <c r="F77" s="7">
        <f>'Post-Prog 4'!J23</f>
        <v>0</v>
      </c>
      <c r="G77" s="7">
        <f>'Post-Prog 4'!K23</f>
        <v>0</v>
      </c>
      <c r="H77" s="7">
        <f>'Post-Prog 4'!L23</f>
        <v>0</v>
      </c>
      <c r="I77" s="7">
        <f>'Post-Prog 4'!M23</f>
        <v>0</v>
      </c>
      <c r="J77" s="7">
        <f>'Post-Prog 4'!N23</f>
        <v>0</v>
      </c>
      <c r="K77" s="7">
        <f>'Post-Prog 4'!O23</f>
        <v>0</v>
      </c>
      <c r="L77" s="7">
        <f>'Post-Prog 4'!P23</f>
        <v>0</v>
      </c>
      <c r="M77" s="7">
        <f>'Post-Prog 4'!Q23</f>
        <v>0</v>
      </c>
      <c r="N77" s="48"/>
      <c r="O77" s="85" t="str">
        <f>'Post-Programme'!$G$7</f>
        <v>Post-programme</v>
      </c>
      <c r="P77" s="87" t="str">
        <f>Summary!K44</f>
        <v>No Data</v>
      </c>
      <c r="Q77" s="87" t="str">
        <f>Summary!K45</f>
        <v>No Data</v>
      </c>
      <c r="R77" s="87" t="str">
        <f>Summary!K46</f>
        <v>No Data</v>
      </c>
      <c r="S77" s="87" t="str">
        <f>Summary!K47</f>
        <v>No Data</v>
      </c>
      <c r="T77" s="87" t="str">
        <f>Summary!K48</f>
        <v>No Data</v>
      </c>
    </row>
    <row r="78" spans="1:20" x14ac:dyDescent="0.55000000000000004">
      <c r="A78" s="177" t="s">
        <v>20</v>
      </c>
      <c r="B78" s="178"/>
      <c r="C78" s="179"/>
      <c r="D78" s="7">
        <f>'Post-Prog 4'!H24</f>
        <v>0</v>
      </c>
      <c r="E78" s="7">
        <f>'Post-Prog 4'!I24</f>
        <v>0</v>
      </c>
      <c r="F78" s="7">
        <f>'Post-Prog 4'!J24</f>
        <v>0</v>
      </c>
      <c r="G78" s="7">
        <f>'Post-Prog 4'!K24</f>
        <v>0</v>
      </c>
      <c r="H78" s="7">
        <f>'Post-Prog 4'!L24</f>
        <v>0</v>
      </c>
      <c r="I78" s="7">
        <f>'Post-Prog 4'!M24</f>
        <v>0</v>
      </c>
      <c r="J78" s="7">
        <f>'Post-Prog 4'!N24</f>
        <v>0</v>
      </c>
      <c r="K78" s="7">
        <f>'Post-Prog 4'!O24</f>
        <v>0</v>
      </c>
      <c r="L78" s="7">
        <f>'Post-Prog 4'!P24</f>
        <v>0</v>
      </c>
      <c r="M78" s="7">
        <f>'Post-Prog 4'!Q24</f>
        <v>0</v>
      </c>
      <c r="N78" s="48"/>
      <c r="O78" s="85" t="str">
        <f>'Post-Prog 2'!$G$7</f>
        <v>Blank</v>
      </c>
      <c r="P78" s="87" t="str">
        <f>Summary!M44</f>
        <v>No Data</v>
      </c>
      <c r="Q78" s="87" t="str">
        <f>Summary!M45</f>
        <v>No Data</v>
      </c>
      <c r="R78" s="87" t="str">
        <f>Summary!M46</f>
        <v>No Data</v>
      </c>
      <c r="S78" s="87" t="str">
        <f>Summary!M47</f>
        <v>No Data</v>
      </c>
      <c r="T78" s="87" t="str">
        <f>Summary!M48</f>
        <v>No Data</v>
      </c>
    </row>
    <row r="79" spans="1:20" x14ac:dyDescent="0.55000000000000004">
      <c r="A79" s="177" t="s">
        <v>27</v>
      </c>
      <c r="B79" s="178"/>
      <c r="C79" s="179"/>
      <c r="D79" s="7">
        <f>'Post-Prog 4'!H25</f>
        <v>0</v>
      </c>
      <c r="E79" s="7">
        <f>'Post-Prog 4'!I25</f>
        <v>0</v>
      </c>
      <c r="F79" s="7">
        <f>'Post-Prog 4'!J25</f>
        <v>0</v>
      </c>
      <c r="G79" s="7">
        <f>'Post-Prog 4'!K25</f>
        <v>0</v>
      </c>
      <c r="H79" s="7">
        <f>'Post-Prog 4'!L25</f>
        <v>0</v>
      </c>
      <c r="I79" s="7">
        <f>'Post-Prog 4'!M25</f>
        <v>0</v>
      </c>
      <c r="J79" s="7">
        <f>'Post-Prog 4'!N25</f>
        <v>0</v>
      </c>
      <c r="K79" s="7">
        <f>'Post-Prog 4'!O25</f>
        <v>0</v>
      </c>
      <c r="L79" s="7">
        <f>'Post-Prog 4'!P25</f>
        <v>0</v>
      </c>
      <c r="M79" s="7">
        <f>'Post-Prog 4'!Q25</f>
        <v>0</v>
      </c>
      <c r="N79" s="48"/>
      <c r="O79" s="85" t="str">
        <f>'Post-Prog 3'!$G$7</f>
        <v>Blank</v>
      </c>
      <c r="P79" s="87" t="str">
        <f>Summary!O44</f>
        <v>No Data</v>
      </c>
      <c r="Q79" s="87" t="str">
        <f>Summary!O45</f>
        <v>No Data</v>
      </c>
      <c r="R79" s="87" t="str">
        <f>Summary!O46</f>
        <v>No Data</v>
      </c>
      <c r="S79" s="87" t="str">
        <f>Summary!O47</f>
        <v>No Data</v>
      </c>
      <c r="T79" s="87" t="str">
        <f>Summary!O48</f>
        <v>No Data</v>
      </c>
    </row>
    <row r="80" spans="1:20" x14ac:dyDescent="0.55000000000000004">
      <c r="A80" s="177" t="s">
        <v>28</v>
      </c>
      <c r="B80" s="178"/>
      <c r="C80" s="179"/>
      <c r="D80" s="7">
        <f>'Post-Prog 4'!H26</f>
        <v>0</v>
      </c>
      <c r="E80" s="7">
        <f>'Post-Prog 4'!I26</f>
        <v>0</v>
      </c>
      <c r="F80" s="7">
        <f>'Post-Prog 4'!J26</f>
        <v>0</v>
      </c>
      <c r="G80" s="7">
        <f>'Post-Prog 4'!K26</f>
        <v>0</v>
      </c>
      <c r="H80" s="7">
        <f>'Post-Prog 4'!L26</f>
        <v>0</v>
      </c>
      <c r="I80" s="7">
        <f>'Post-Prog 4'!M26</f>
        <v>0</v>
      </c>
      <c r="J80" s="7">
        <f>'Post-Prog 4'!N26</f>
        <v>0</v>
      </c>
      <c r="K80" s="7">
        <f>'Post-Prog 4'!O26</f>
        <v>0</v>
      </c>
      <c r="L80" s="7">
        <f>'Post-Prog 4'!P26</f>
        <v>0</v>
      </c>
      <c r="M80" s="7">
        <f>'Post-Prog 4'!Q26</f>
        <v>0</v>
      </c>
      <c r="N80" s="48"/>
      <c r="O80" s="85" t="str">
        <f>'Post-Prog 4'!$G$7</f>
        <v>Blank</v>
      </c>
      <c r="P80" s="87" t="str">
        <f>Summary!Q44</f>
        <v>No Data</v>
      </c>
      <c r="Q80" s="87" t="str">
        <f>Summary!Q45</f>
        <v>No Data</v>
      </c>
      <c r="R80" s="87" t="str">
        <f>Summary!Q46</f>
        <v>No Data</v>
      </c>
      <c r="S80" s="87" t="str">
        <f>Summary!Q47</f>
        <v>No Data</v>
      </c>
      <c r="T80" s="87" t="str">
        <f>Summary!Q48</f>
        <v>No Data</v>
      </c>
    </row>
    <row r="81" spans="1:23" x14ac:dyDescent="0.55000000000000004">
      <c r="A81" s="177" t="s">
        <v>29</v>
      </c>
      <c r="B81" s="178"/>
      <c r="C81" s="179"/>
      <c r="D81" s="7">
        <f>'Post-Prog 4'!H27</f>
        <v>0</v>
      </c>
      <c r="E81" s="7">
        <f>'Post-Prog 4'!I27</f>
        <v>0</v>
      </c>
      <c r="F81" s="7">
        <f>'Post-Prog 4'!J27</f>
        <v>0</v>
      </c>
      <c r="G81" s="7">
        <f>'Post-Prog 4'!K27</f>
        <v>0</v>
      </c>
      <c r="H81" s="7">
        <f>'Post-Prog 4'!L27</f>
        <v>0</v>
      </c>
      <c r="I81" s="7">
        <f>'Post-Prog 4'!M27</f>
        <v>0</v>
      </c>
      <c r="J81" s="7">
        <f>'Post-Prog 4'!N27</f>
        <v>0</v>
      </c>
      <c r="K81" s="7">
        <f>'Post-Prog 4'!O27</f>
        <v>0</v>
      </c>
      <c r="L81" s="7">
        <f>'Post-Prog 4'!P27</f>
        <v>0</v>
      </c>
      <c r="M81" s="7">
        <f>'Post-Prog 4'!Q27</f>
        <v>0</v>
      </c>
      <c r="N81" s="48"/>
      <c r="O81" s="85" t="str">
        <f>'Post-Prog 5'!$G$7</f>
        <v>Blank</v>
      </c>
      <c r="P81" s="87" t="str">
        <f>Summary!S44</f>
        <v>No Data</v>
      </c>
      <c r="Q81" s="87" t="str">
        <f>Summary!S45</f>
        <v>No Data</v>
      </c>
      <c r="R81" s="87" t="str">
        <f>Summary!S46</f>
        <v>No Data</v>
      </c>
      <c r="S81" s="87" t="str">
        <f>Summary!S47</f>
        <v>No Data</v>
      </c>
      <c r="T81" s="87" t="str">
        <f>Summary!S48</f>
        <v>No Data</v>
      </c>
    </row>
    <row r="82" spans="1:23" x14ac:dyDescent="0.55000000000000004">
      <c r="A82" s="177" t="s">
        <v>37</v>
      </c>
      <c r="B82" s="178"/>
      <c r="C82" s="179"/>
      <c r="D82" s="7" t="str">
        <f xml:space="preserve"> IF(D81=0,"n/a",'Post-Prog 4'!H28)</f>
        <v>n/a</v>
      </c>
      <c r="E82" s="7" t="str">
        <f xml:space="preserve"> IF(E81=0,"n/a",'Post-Prog 4'!I28)</f>
        <v>n/a</v>
      </c>
      <c r="F82" s="7" t="str">
        <f xml:space="preserve"> IF(F81=0,"n/a",'Post-Prog 4'!J28)</f>
        <v>n/a</v>
      </c>
      <c r="G82" s="7" t="str">
        <f xml:space="preserve"> IF(G81=0,"n/a",'Post-Prog 4'!K28)</f>
        <v>n/a</v>
      </c>
      <c r="H82" s="7" t="str">
        <f xml:space="preserve"> IF(H81=0,"n/a",'Post-Prog 4'!L28)</f>
        <v>n/a</v>
      </c>
      <c r="I82" s="7" t="str">
        <f xml:space="preserve"> IF(I81=0,"n/a",'Post-Prog 4'!M28)</f>
        <v>n/a</v>
      </c>
      <c r="J82" s="7" t="str">
        <f xml:space="preserve"> IF(J81=0,"n/a",'Post-Prog 4'!N28)</f>
        <v>n/a</v>
      </c>
      <c r="K82" s="7" t="str">
        <f xml:space="preserve"> IF(K81=0,"n/a",'Post-Prog 4'!O28)</f>
        <v>n/a</v>
      </c>
      <c r="L82" s="7" t="str">
        <f xml:space="preserve"> IF(L81=0,"n/a",'Post-Prog 4'!P28)</f>
        <v>n/a</v>
      </c>
      <c r="M82" s="7" t="str">
        <f xml:space="preserve"> IF(M81=0,"n/a",'Post-Prog 4'!Q28)</f>
        <v>n/a</v>
      </c>
      <c r="N82" s="48"/>
      <c r="O82" s="85" t="str">
        <f>'Post-Prog 6'!$G$7</f>
        <v>Blank</v>
      </c>
      <c r="P82" s="87" t="str">
        <f>Summary!U44</f>
        <v>No Data</v>
      </c>
      <c r="Q82" s="87" t="str">
        <f>Summary!U45</f>
        <v>No Data</v>
      </c>
      <c r="R82" s="87" t="str">
        <f>Summary!U46</f>
        <v>No Data</v>
      </c>
      <c r="S82" s="87" t="str">
        <f>Summary!U47</f>
        <v>No Data</v>
      </c>
      <c r="T82" s="87" t="str">
        <f>Summary!U48</f>
        <v>No Data</v>
      </c>
    </row>
    <row r="83" spans="1:23" x14ac:dyDescent="0.55000000000000004">
      <c r="A83" s="185" t="s">
        <v>48</v>
      </c>
      <c r="B83" s="185"/>
      <c r="C83" s="185"/>
      <c r="D83" s="7" t="str">
        <f>IF(D81=D82,"Yes","No")</f>
        <v>No</v>
      </c>
      <c r="E83" s="7" t="str">
        <f t="shared" ref="E83:M83" si="5">IF(E81=E82,"Yes","No")</f>
        <v>No</v>
      </c>
      <c r="F83" s="7" t="str">
        <f t="shared" si="5"/>
        <v>No</v>
      </c>
      <c r="G83" s="7" t="str">
        <f t="shared" si="5"/>
        <v>No</v>
      </c>
      <c r="H83" s="7" t="str">
        <f t="shared" si="5"/>
        <v>No</v>
      </c>
      <c r="I83" s="7" t="str">
        <f t="shared" si="5"/>
        <v>No</v>
      </c>
      <c r="J83" s="7" t="str">
        <f t="shared" si="5"/>
        <v>No</v>
      </c>
      <c r="K83" s="7" t="str">
        <f t="shared" si="5"/>
        <v>No</v>
      </c>
      <c r="L83" s="7" t="str">
        <f t="shared" si="5"/>
        <v>No</v>
      </c>
      <c r="M83" s="7" t="str">
        <f t="shared" si="5"/>
        <v>No</v>
      </c>
      <c r="N83" s="48"/>
    </row>
    <row r="84" spans="1:23" x14ac:dyDescent="0.55000000000000004">
      <c r="A84" s="182" t="s">
        <v>97</v>
      </c>
      <c r="B84" s="183"/>
      <c r="C84" s="184"/>
      <c r="D84" s="7">
        <f>'Post-Prog 4'!H30</f>
        <v>0</v>
      </c>
      <c r="E84" s="7">
        <f>'Post-Prog 4'!I30</f>
        <v>0</v>
      </c>
      <c r="F84" s="7">
        <f>'Post-Prog 4'!J30</f>
        <v>0</v>
      </c>
      <c r="G84" s="7">
        <f>'Post-Prog 4'!K30</f>
        <v>0</v>
      </c>
      <c r="H84" s="7">
        <f>'Post-Prog 4'!L30</f>
        <v>0</v>
      </c>
      <c r="I84" s="7">
        <f>'Post-Prog 4'!M30</f>
        <v>0</v>
      </c>
      <c r="J84" s="7">
        <f>'Post-Prog 4'!N30</f>
        <v>0</v>
      </c>
      <c r="K84" s="7">
        <f>'Post-Prog 4'!O30</f>
        <v>0</v>
      </c>
      <c r="L84" s="7">
        <f>'Post-Prog 4'!P30</f>
        <v>0</v>
      </c>
      <c r="M84" s="7">
        <f>'Post-Prog 4'!Q30</f>
        <v>0</v>
      </c>
      <c r="N84" s="48"/>
      <c r="O84" s="76" t="s">
        <v>49</v>
      </c>
    </row>
    <row r="85" spans="1:23" x14ac:dyDescent="0.55000000000000004">
      <c r="O85" s="86" t="str">
        <f>'Pre-Programme'!$G$7</f>
        <v>Pre-programme</v>
      </c>
      <c r="P85" s="86" t="str">
        <f>'Post-Programme'!$G$7</f>
        <v>Post-programme</v>
      </c>
      <c r="Q85" s="86" t="str">
        <f>'Post-Prog 2'!$G$7</f>
        <v>Blank</v>
      </c>
      <c r="R85" s="86" t="str">
        <f>'Post-Prog 3'!$G$7</f>
        <v>Blank</v>
      </c>
      <c r="S85" s="86" t="str">
        <f>'Post-Prog 4'!$G$7</f>
        <v>Blank</v>
      </c>
      <c r="T85" s="86" t="str">
        <f>'Post-Prog 5'!$G$7</f>
        <v>Blank</v>
      </c>
      <c r="U85" s="86" t="str">
        <f>'Post-Prog 6'!$G$7</f>
        <v>Blank</v>
      </c>
    </row>
    <row r="86" spans="1:23" x14ac:dyDescent="0.55000000000000004">
      <c r="A86" s="175" t="s">
        <v>139</v>
      </c>
      <c r="B86" s="175"/>
      <c r="C86" s="175"/>
      <c r="D86" s="5"/>
      <c r="E86" s="5"/>
      <c r="F86" s="5"/>
      <c r="G86" s="5"/>
      <c r="H86" s="5"/>
      <c r="I86" s="5"/>
      <c r="J86" s="5"/>
      <c r="K86" s="5"/>
      <c r="L86" s="5"/>
      <c r="M86" s="5"/>
      <c r="N86" s="5"/>
      <c r="O86" s="89" t="str">
        <f>Summary!I53</f>
        <v>No Data</v>
      </c>
      <c r="P86" s="89" t="str">
        <f>Summary!K53</f>
        <v>No Data</v>
      </c>
      <c r="Q86" s="89" t="str">
        <f>Summary!M53</f>
        <v>No Data</v>
      </c>
      <c r="R86" s="89" t="str">
        <f>Summary!O53</f>
        <v>No Data</v>
      </c>
      <c r="S86" s="89" t="str">
        <f>Summary!Q53</f>
        <v>No Data</v>
      </c>
      <c r="T86" s="89" t="str">
        <f>Summary!S53</f>
        <v>No Data</v>
      </c>
      <c r="U86" s="89" t="str">
        <f>Summary!U53</f>
        <v>No Data</v>
      </c>
    </row>
    <row r="87" spans="1:23" x14ac:dyDescent="0.55000000000000004">
      <c r="A87" s="5"/>
      <c r="B87" s="5"/>
      <c r="C87" s="5"/>
      <c r="D87" s="6" t="s">
        <v>5</v>
      </c>
      <c r="E87" s="6" t="s">
        <v>6</v>
      </c>
      <c r="F87" s="6" t="s">
        <v>7</v>
      </c>
      <c r="G87" s="6" t="s">
        <v>8</v>
      </c>
      <c r="H87" s="6" t="s">
        <v>9</v>
      </c>
      <c r="I87" s="6" t="s">
        <v>10</v>
      </c>
      <c r="J87" s="6" t="s">
        <v>11</v>
      </c>
      <c r="K87" s="6" t="s">
        <v>12</v>
      </c>
      <c r="L87" s="6" t="s">
        <v>13</v>
      </c>
      <c r="M87" s="6" t="s">
        <v>14</v>
      </c>
      <c r="N87" s="47"/>
      <c r="O87" s="90"/>
      <c r="P87" s="90"/>
      <c r="Q87" s="90"/>
      <c r="R87" s="90"/>
      <c r="S87" s="90"/>
      <c r="T87" s="90"/>
      <c r="U87" s="90"/>
    </row>
    <row r="88" spans="1:23" x14ac:dyDescent="0.55000000000000004">
      <c r="A88" s="176" t="s">
        <v>16</v>
      </c>
      <c r="B88" s="176"/>
      <c r="C88" s="176"/>
      <c r="D88" s="7">
        <f>'Post-Prog 5'!H17</f>
        <v>0</v>
      </c>
      <c r="E88" s="7">
        <f>'Post-Prog 5'!I17</f>
        <v>0</v>
      </c>
      <c r="F88" s="7">
        <f>'Post-Prog 5'!J17</f>
        <v>0</v>
      </c>
      <c r="G88" s="7">
        <f>'Post-Prog 5'!K17</f>
        <v>0</v>
      </c>
      <c r="H88" s="7">
        <f>'Post-Prog 5'!L17</f>
        <v>0</v>
      </c>
      <c r="I88" s="7">
        <f>'Post-Prog 5'!M17</f>
        <v>0</v>
      </c>
      <c r="J88" s="7">
        <f>'Post-Prog 5'!N17</f>
        <v>0</v>
      </c>
      <c r="K88" s="7">
        <f>'Post-Prog 5'!O17</f>
        <v>0</v>
      </c>
      <c r="L88" s="7">
        <f>'Post-Prog 5'!P17</f>
        <v>0</v>
      </c>
      <c r="M88" s="7">
        <f>'Post-Prog 5'!Q17</f>
        <v>0</v>
      </c>
      <c r="N88" s="48"/>
      <c r="O88" s="88"/>
      <c r="P88" s="88"/>
      <c r="Q88" s="88"/>
      <c r="R88" s="88"/>
      <c r="S88" s="88"/>
      <c r="T88" s="88"/>
      <c r="U88" s="88"/>
    </row>
    <row r="89" spans="1:23" x14ac:dyDescent="0.55000000000000004">
      <c r="A89" s="177" t="s">
        <v>17</v>
      </c>
      <c r="B89" s="178"/>
      <c r="C89" s="179"/>
      <c r="D89" s="7">
        <f>'Post-Prog 5'!H18</f>
        <v>0</v>
      </c>
      <c r="E89" s="7">
        <f>'Post-Prog 5'!I18</f>
        <v>0</v>
      </c>
      <c r="F89" s="7">
        <f>'Post-Prog 5'!J18</f>
        <v>0</v>
      </c>
      <c r="G89" s="7">
        <f>'Post-Prog 5'!K18</f>
        <v>0</v>
      </c>
      <c r="H89" s="7">
        <f>'Post-Prog 5'!L18</f>
        <v>0</v>
      </c>
      <c r="I89" s="7">
        <f>'Post-Prog 5'!M18</f>
        <v>0</v>
      </c>
      <c r="J89" s="7">
        <f>'Post-Prog 5'!N18</f>
        <v>0</v>
      </c>
      <c r="K89" s="7">
        <f>'Post-Prog 5'!O18</f>
        <v>0</v>
      </c>
      <c r="L89" s="7">
        <f>'Post-Prog 5'!P18</f>
        <v>0</v>
      </c>
      <c r="M89" s="7">
        <f>'Post-Prog 5'!Q18</f>
        <v>0</v>
      </c>
      <c r="N89" s="48"/>
      <c r="O89" s="88"/>
      <c r="P89" s="88"/>
      <c r="Q89" s="88"/>
      <c r="R89" s="88"/>
      <c r="S89" s="88"/>
      <c r="T89" s="88"/>
      <c r="U89" s="88"/>
    </row>
    <row r="90" spans="1:23" x14ac:dyDescent="0.55000000000000004">
      <c r="A90" s="177" t="s">
        <v>18</v>
      </c>
      <c r="B90" s="178"/>
      <c r="C90" s="179"/>
      <c r="D90" s="7">
        <f>'Post-Prog 5'!H19</f>
        <v>0</v>
      </c>
      <c r="E90" s="7">
        <f>'Post-Prog 5'!I19</f>
        <v>0</v>
      </c>
      <c r="F90" s="7">
        <f>'Post-Prog 5'!J19</f>
        <v>0</v>
      </c>
      <c r="G90" s="7">
        <f>'Post-Prog 5'!K19</f>
        <v>0</v>
      </c>
      <c r="H90" s="7">
        <f>'Post-Prog 5'!L19</f>
        <v>0</v>
      </c>
      <c r="I90" s="7">
        <f>'Post-Prog 5'!M19</f>
        <v>0</v>
      </c>
      <c r="J90" s="7">
        <f>'Post-Prog 5'!N19</f>
        <v>0</v>
      </c>
      <c r="K90" s="7">
        <f>'Post-Prog 5'!O19</f>
        <v>0</v>
      </c>
      <c r="L90" s="7">
        <f>'Post-Prog 5'!P19</f>
        <v>0</v>
      </c>
      <c r="M90" s="7">
        <f>'Post-Prog 5'!Q19</f>
        <v>0</v>
      </c>
      <c r="N90" s="48"/>
    </row>
    <row r="91" spans="1:23" x14ac:dyDescent="0.55000000000000004">
      <c r="A91" s="177" t="s">
        <v>21</v>
      </c>
      <c r="B91" s="178"/>
      <c r="C91" s="179"/>
      <c r="D91" s="7">
        <f>'Post-Prog 5'!H20</f>
        <v>0</v>
      </c>
      <c r="E91" s="7">
        <f>'Post-Prog 5'!I20</f>
        <v>0</v>
      </c>
      <c r="F91" s="7">
        <f>'Post-Prog 5'!J20</f>
        <v>0</v>
      </c>
      <c r="G91" s="7">
        <f>'Post-Prog 5'!K20</f>
        <v>0</v>
      </c>
      <c r="H91" s="7">
        <f>'Post-Prog 5'!L20</f>
        <v>0</v>
      </c>
      <c r="I91" s="7">
        <f>'Post-Prog 5'!M20</f>
        <v>0</v>
      </c>
      <c r="J91" s="7">
        <f>'Post-Prog 5'!N20</f>
        <v>0</v>
      </c>
      <c r="K91" s="7">
        <f>'Post-Prog 5'!O20</f>
        <v>0</v>
      </c>
      <c r="L91" s="7">
        <f>'Post-Prog 5'!P20</f>
        <v>0</v>
      </c>
      <c r="M91" s="7">
        <f>'Post-Prog 5'!Q20</f>
        <v>0</v>
      </c>
      <c r="N91" s="48"/>
      <c r="O91" s="41" t="s">
        <v>106</v>
      </c>
      <c r="P91" s="41"/>
    </row>
    <row r="92" spans="1:23" x14ac:dyDescent="0.55000000000000004">
      <c r="A92" s="177" t="s">
        <v>23</v>
      </c>
      <c r="B92" s="178"/>
      <c r="C92" s="179"/>
      <c r="D92" s="7">
        <f>'Post-Prog 5'!H21</f>
        <v>0</v>
      </c>
      <c r="E92" s="7">
        <f>'Post-Prog 5'!I21</f>
        <v>0</v>
      </c>
      <c r="F92" s="7">
        <f>'Post-Prog 5'!J21</f>
        <v>0</v>
      </c>
      <c r="G92" s="7">
        <f>'Post-Prog 5'!K21</f>
        <v>0</v>
      </c>
      <c r="H92" s="7">
        <f>'Post-Prog 5'!L21</f>
        <v>0</v>
      </c>
      <c r="I92" s="7">
        <f>'Post-Prog 5'!M21</f>
        <v>0</v>
      </c>
      <c r="J92" s="7">
        <f>'Post-Prog 5'!N21</f>
        <v>0</v>
      </c>
      <c r="K92" s="7">
        <f>'Post-Prog 5'!O21</f>
        <v>0</v>
      </c>
      <c r="L92" s="7">
        <f>'Post-Prog 5'!P21</f>
        <v>0</v>
      </c>
      <c r="M92" s="7">
        <f>'Post-Prog 5'!Q21</f>
        <v>0</v>
      </c>
      <c r="N92" s="48"/>
      <c r="O92" s="52"/>
      <c r="P92" s="85" t="str">
        <f>'Pre-Programme'!$G$7</f>
        <v>Pre-programme</v>
      </c>
      <c r="Q92" s="85" t="str">
        <f>'Post-Programme'!$G$7</f>
        <v>Post-programme</v>
      </c>
      <c r="R92" s="85" t="str">
        <f>'Post-Prog 2'!$G$7</f>
        <v>Blank</v>
      </c>
      <c r="S92" s="85" t="str">
        <f>'Post-Prog 3'!$G$7</f>
        <v>Blank</v>
      </c>
      <c r="T92" s="85" t="str">
        <f>'Post-Prog 4'!$G$7</f>
        <v>Blank</v>
      </c>
      <c r="U92" s="85" t="str">
        <f>'Post-Prog 5'!$G$7</f>
        <v>Blank</v>
      </c>
      <c r="V92" s="85" t="str">
        <f>'Post-Prog 6'!$G$7</f>
        <v>Blank</v>
      </c>
    </row>
    <row r="93" spans="1:23" x14ac:dyDescent="0.55000000000000004">
      <c r="A93" s="177" t="s">
        <v>24</v>
      </c>
      <c r="B93" s="178"/>
      <c r="C93" s="179"/>
      <c r="D93" s="7">
        <f>'Post-Prog 5'!H22</f>
        <v>0</v>
      </c>
      <c r="E93" s="7">
        <f>'Post-Prog 5'!I22</f>
        <v>0</v>
      </c>
      <c r="F93" s="7">
        <f>'Post-Prog 5'!J22</f>
        <v>0</v>
      </c>
      <c r="G93" s="7">
        <f>'Post-Prog 5'!K22</f>
        <v>0</v>
      </c>
      <c r="H93" s="7">
        <f>'Post-Prog 5'!L22</f>
        <v>0</v>
      </c>
      <c r="I93" s="7">
        <f>'Post-Prog 5'!M22</f>
        <v>0</v>
      </c>
      <c r="J93" s="7">
        <f>'Post-Prog 5'!N22</f>
        <v>0</v>
      </c>
      <c r="K93" s="7">
        <f>'Post-Prog 5'!O22</f>
        <v>0</v>
      </c>
      <c r="L93" s="7">
        <f>'Post-Prog 5'!P22</f>
        <v>0</v>
      </c>
      <c r="M93" s="77">
        <f>'Post-Prog 5'!Q22</f>
        <v>0</v>
      </c>
      <c r="N93" s="48"/>
      <c r="O93" s="57" t="s">
        <v>93</v>
      </c>
      <c r="P93" s="66" t="e">
        <f>(COUNTIF(D16:M16,"Exp*****"))/(COUNTIF(D16:M16,"&lt;&gt;0"))</f>
        <v>#DIV/0!</v>
      </c>
      <c r="Q93" s="55" t="e">
        <f>(COUNTIF(D33:M33,"Exp*****"))/(COUNTIF(D33:M33,"&lt;&gt;0"))</f>
        <v>#DIV/0!</v>
      </c>
      <c r="R93" s="56" t="e">
        <f>(COUNTIF(D50:M50,"Exp*****"))/(COUNTIF(D50:M50,"&lt;&gt;0"))</f>
        <v>#DIV/0!</v>
      </c>
      <c r="S93" s="56" t="e">
        <f>(COUNTIF(D67:M67,"Exp*****"))/(COUNTIF(D67:M67,"&lt;&gt;0"))</f>
        <v>#DIV/0!</v>
      </c>
      <c r="T93" s="56" t="e">
        <f>(COUNTIF(D84:M84,"Exp*****"))/(COUNTIF(D84:M84,"&lt;&gt;0"))</f>
        <v>#DIV/0!</v>
      </c>
      <c r="U93" s="56" t="e">
        <f>(COUNTIF(D101:M101,"Exp*****"))/(COUNTIF(D101:M101,"&lt;&gt;0"))</f>
        <v>#DIV/0!</v>
      </c>
      <c r="V93" s="56" t="e">
        <f>(COUNTIF(D118:M118,"Exp*****"))/(COUNTIF(D118:M118,"&lt;&gt;0"))</f>
        <v>#DIV/0!</v>
      </c>
      <c r="W93" s="43"/>
    </row>
    <row r="94" spans="1:23" x14ac:dyDescent="0.55000000000000004">
      <c r="A94" s="177" t="s">
        <v>25</v>
      </c>
      <c r="B94" s="178"/>
      <c r="C94" s="179"/>
      <c r="D94" s="7">
        <f>'Post-Prog 5'!H23</f>
        <v>0</v>
      </c>
      <c r="E94" s="7">
        <f>'Post-Prog 5'!I23</f>
        <v>0</v>
      </c>
      <c r="F94" s="7">
        <f>'Post-Prog 5'!J23</f>
        <v>0</v>
      </c>
      <c r="G94" s="7">
        <f>'Post-Prog 5'!K23</f>
        <v>0</v>
      </c>
      <c r="H94" s="7">
        <f>'Post-Prog 5'!L23</f>
        <v>0</v>
      </c>
      <c r="I94" s="7">
        <f>'Post-Prog 5'!M23</f>
        <v>0</v>
      </c>
      <c r="J94" s="7">
        <f>'Post-Prog 5'!N23</f>
        <v>0</v>
      </c>
      <c r="K94" s="7">
        <f>'Post-Prog 5'!O23</f>
        <v>0</v>
      </c>
      <c r="L94" s="7">
        <f>'Post-Prog 5'!P23</f>
        <v>0</v>
      </c>
      <c r="M94" s="7">
        <f>'Post-Prog 5'!Q23</f>
        <v>0</v>
      </c>
      <c r="N94" s="48"/>
      <c r="O94" s="57" t="s">
        <v>92</v>
      </c>
      <c r="P94" s="66" t="e">
        <f>(COUNTIF(D16:M16,"Unexpected"))/(COUNTIF(D16:M16,"&lt;&gt;0"))</f>
        <v>#DIV/0!</v>
      </c>
      <c r="Q94" s="55" t="e">
        <f>(COUNTIF(D33:M33,"Unexpected"))/(COUNTIF(D33:M33,"&lt;&gt;0"))</f>
        <v>#DIV/0!</v>
      </c>
      <c r="R94" s="56" t="e">
        <f>(COUNTIF(D50:M50,"Unexpected"))/(COUNTIF(D50:M50,"&lt;&gt;0"))</f>
        <v>#DIV/0!</v>
      </c>
      <c r="S94" s="56" t="e">
        <f>(COUNTIF(D67:M67,"Unexpected"))/(COUNTIF(D67:M67,"&lt;&gt;0"))</f>
        <v>#DIV/0!</v>
      </c>
      <c r="T94" s="56" t="e">
        <f>(COUNTIF(D84:M84,"Unexpected"))/(COUNTIF(D84:M84,"&lt;&gt;0"))</f>
        <v>#DIV/0!</v>
      </c>
      <c r="U94" s="56" t="e">
        <f>(COUNTIF(D101:M101,"Unexpected"))/(COUNTIF(D101:M101,"&lt;&gt;0"))</f>
        <v>#DIV/0!</v>
      </c>
      <c r="V94" s="56" t="e">
        <f>(COUNTIF(D118:M118,"Unexpected"))/(COUNTIF(D118:M118,"&lt;&gt;0"))</f>
        <v>#DIV/0!</v>
      </c>
      <c r="W94" s="43"/>
    </row>
    <row r="95" spans="1:23" x14ac:dyDescent="0.55000000000000004">
      <c r="A95" s="177" t="s">
        <v>20</v>
      </c>
      <c r="B95" s="178"/>
      <c r="C95" s="179"/>
      <c r="D95" s="7">
        <f>'Post-Prog 5'!H24</f>
        <v>0</v>
      </c>
      <c r="E95" s="7">
        <f>'Post-Prog 5'!I24</f>
        <v>0</v>
      </c>
      <c r="F95" s="7">
        <f>'Post-Prog 5'!J24</f>
        <v>0</v>
      </c>
      <c r="G95" s="7">
        <f>'Post-Prog 5'!K24</f>
        <v>0</v>
      </c>
      <c r="H95" s="7">
        <f>'Post-Prog 5'!L24</f>
        <v>0</v>
      </c>
      <c r="I95" s="7">
        <f>'Post-Prog 5'!M24</f>
        <v>0</v>
      </c>
      <c r="J95" s="7">
        <f>'Post-Prog 5'!N24</f>
        <v>0</v>
      </c>
      <c r="K95" s="7">
        <f>'Post-Prog 5'!O24</f>
        <v>0</v>
      </c>
      <c r="L95" s="7">
        <f>'Post-Prog 5'!P24</f>
        <v>0</v>
      </c>
      <c r="M95" s="77">
        <f>'Post-Prog 5'!Q24</f>
        <v>0</v>
      </c>
      <c r="N95" s="80"/>
      <c r="W95" s="43"/>
    </row>
    <row r="96" spans="1:23" x14ac:dyDescent="0.55000000000000004">
      <c r="A96" s="177" t="s">
        <v>27</v>
      </c>
      <c r="B96" s="178"/>
      <c r="C96" s="179"/>
      <c r="D96" s="7">
        <f>'Post-Prog 5'!H25</f>
        <v>0</v>
      </c>
      <c r="E96" s="7">
        <f>'Post-Prog 5'!I25</f>
        <v>0</v>
      </c>
      <c r="F96" s="7">
        <f>'Post-Prog 5'!J25</f>
        <v>0</v>
      </c>
      <c r="G96" s="7">
        <f>'Post-Prog 5'!K25</f>
        <v>0</v>
      </c>
      <c r="H96" s="7">
        <f>'Post-Prog 5'!L25</f>
        <v>0</v>
      </c>
      <c r="I96" s="7">
        <f>'Post-Prog 5'!M25</f>
        <v>0</v>
      </c>
      <c r="J96" s="7">
        <f>'Post-Prog 5'!N25</f>
        <v>0</v>
      </c>
      <c r="K96" s="7">
        <f>'Post-Prog 5'!O25</f>
        <v>0</v>
      </c>
      <c r="L96" s="7">
        <f>'Post-Prog 5'!P25</f>
        <v>0</v>
      </c>
      <c r="M96" s="7">
        <f>'Post-Prog 5'!Q25</f>
        <v>0</v>
      </c>
      <c r="O96" s="54"/>
      <c r="P96" s="85" t="str">
        <f>'Pre-Programme'!$G$7</f>
        <v>Pre-programme</v>
      </c>
      <c r="Q96" s="85" t="str">
        <f>'Post-Programme'!$G$7</f>
        <v>Post-programme</v>
      </c>
      <c r="R96" s="85" t="str">
        <f>'Post-Prog 2'!$G$7</f>
        <v>Blank</v>
      </c>
      <c r="S96" s="85" t="str">
        <f>'Post-Prog 3'!$G$7</f>
        <v>Blank</v>
      </c>
      <c r="T96" s="85" t="str">
        <f>'Post-Prog 4'!$G$7</f>
        <v>Blank</v>
      </c>
      <c r="U96" s="85" t="str">
        <f>'Post-Prog 5'!$G$7</f>
        <v>Blank</v>
      </c>
      <c r="V96" s="85" t="str">
        <f>'Post-Prog 6'!$G$7</f>
        <v>Blank</v>
      </c>
    </row>
    <row r="97" spans="1:22" ht="26.1" x14ac:dyDescent="0.55000000000000004">
      <c r="A97" s="177" t="s">
        <v>28</v>
      </c>
      <c r="B97" s="178"/>
      <c r="C97" s="179"/>
      <c r="D97" s="7">
        <f>'Post-Prog 5'!H26</f>
        <v>0</v>
      </c>
      <c r="E97" s="7">
        <f>'Post-Prog 5'!I26</f>
        <v>0</v>
      </c>
      <c r="F97" s="7">
        <f>'Post-Prog 5'!J26</f>
        <v>0</v>
      </c>
      <c r="G97" s="7">
        <f>'Post-Prog 5'!K26</f>
        <v>0</v>
      </c>
      <c r="H97" s="7">
        <f>'Post-Prog 5'!L26</f>
        <v>0</v>
      </c>
      <c r="I97" s="7">
        <f>'Post-Prog 5'!M26</f>
        <v>0</v>
      </c>
      <c r="J97" s="7">
        <f>'Post-Prog 5'!N26</f>
        <v>0</v>
      </c>
      <c r="K97" s="7">
        <f>'Post-Prog 5'!O26</f>
        <v>0</v>
      </c>
      <c r="L97" s="7">
        <f>'Post-Prog 5'!P26</f>
        <v>0</v>
      </c>
      <c r="M97" s="7">
        <f>'Post-Prog 5'!Q26</f>
        <v>0</v>
      </c>
      <c r="O97" s="78" t="s">
        <v>94</v>
      </c>
      <c r="P97" s="79">
        <f>SUM('Pre-Programme'!H29:Q29)</f>
        <v>0</v>
      </c>
      <c r="Q97" s="79">
        <f>SUM('Post-Programme'!H29:Q29)</f>
        <v>0</v>
      </c>
      <c r="R97" s="79">
        <f>SUM('Post-Prog 2'!H29:Q29)</f>
        <v>0</v>
      </c>
      <c r="S97" s="79">
        <f>SUM('Post-Prog 3'!H29:Q29)</f>
        <v>0</v>
      </c>
      <c r="T97" s="79">
        <f>SUM('Post-Prog 4'!H29:Q29)</f>
        <v>0</v>
      </c>
      <c r="U97" s="79">
        <f>SUM('Post-Prog 5'!H29:Q29)</f>
        <v>0</v>
      </c>
      <c r="V97" s="79">
        <f>SUM('Post-Prog 6'!H29:Q29)</f>
        <v>0</v>
      </c>
    </row>
    <row r="98" spans="1:22" x14ac:dyDescent="0.55000000000000004">
      <c r="A98" s="177" t="s">
        <v>29</v>
      </c>
      <c r="B98" s="178"/>
      <c r="C98" s="179"/>
      <c r="D98" s="7">
        <f>'Post-Prog 5'!H27</f>
        <v>0</v>
      </c>
      <c r="E98" s="7">
        <f>'Post-Prog 5'!I27</f>
        <v>0</v>
      </c>
      <c r="F98" s="7">
        <f>'Post-Prog 5'!J27</f>
        <v>0</v>
      </c>
      <c r="G98" s="7">
        <f>'Post-Prog 5'!K27</f>
        <v>0</v>
      </c>
      <c r="H98" s="7">
        <f>'Post-Prog 5'!L27</f>
        <v>0</v>
      </c>
      <c r="I98" s="7">
        <f>'Post-Prog 5'!M27</f>
        <v>0</v>
      </c>
      <c r="J98" s="7">
        <f>'Post-Prog 5'!N27</f>
        <v>0</v>
      </c>
      <c r="K98" s="7">
        <f>'Post-Prog 5'!O27</f>
        <v>0</v>
      </c>
      <c r="L98" s="7">
        <f>'Post-Prog 5'!P27</f>
        <v>0</v>
      </c>
      <c r="M98" s="7">
        <f>'Post-Prog 5'!Q27</f>
        <v>0</v>
      </c>
      <c r="O98" s="43"/>
      <c r="P98" s="43"/>
      <c r="Q98" s="43"/>
      <c r="R98" s="43"/>
      <c r="S98" s="43"/>
      <c r="T98" s="43"/>
      <c r="U98" s="43"/>
      <c r="V98" s="43"/>
    </row>
    <row r="99" spans="1:22" ht="46.5" x14ac:dyDescent="0.55000000000000004">
      <c r="A99" s="177" t="s">
        <v>37</v>
      </c>
      <c r="B99" s="178"/>
      <c r="C99" s="179"/>
      <c r="D99" s="7" t="str">
        <f xml:space="preserve"> IF(D98=0,"n/a",'Post-Prog 5'!H28)</f>
        <v>n/a</v>
      </c>
      <c r="E99" s="7" t="str">
        <f xml:space="preserve"> IF(E98=0,"n/a",'Post-Prog 5'!I28)</f>
        <v>n/a</v>
      </c>
      <c r="F99" s="7" t="str">
        <f xml:space="preserve"> IF(F98=0,"n/a",'Post-Prog 5'!J28)</f>
        <v>n/a</v>
      </c>
      <c r="G99" s="7" t="str">
        <f xml:space="preserve"> IF(G98=0,"n/a",'Post-Prog 5'!K28)</f>
        <v>n/a</v>
      </c>
      <c r="H99" s="7" t="str">
        <f xml:space="preserve"> IF(H98=0,"n/a",'Post-Prog 5'!L28)</f>
        <v>n/a</v>
      </c>
      <c r="I99" s="7" t="str">
        <f xml:space="preserve"> IF(I98=0,"n/a",'Post-Prog 5'!M28)</f>
        <v>n/a</v>
      </c>
      <c r="J99" s="7" t="str">
        <f xml:space="preserve"> IF(J98=0,"n/a",'Post-Prog 5'!N28)</f>
        <v>n/a</v>
      </c>
      <c r="K99" s="7" t="str">
        <f xml:space="preserve"> IF(K98=0,"n/a",'Post-Prog 5'!O28)</f>
        <v>n/a</v>
      </c>
      <c r="L99" s="7" t="str">
        <f xml:space="preserve"> IF(L98=0,"n/a",'Post-Prog 5'!P28)</f>
        <v>n/a</v>
      </c>
      <c r="M99" s="7" t="str">
        <f xml:space="preserve"> IF(M98=0,"n/a",'Post-Prog 5'!Q28)</f>
        <v>n/a</v>
      </c>
      <c r="N99" s="48"/>
      <c r="O99" s="81" t="s">
        <v>98</v>
      </c>
      <c r="P99" s="85" t="str">
        <f>'Pre-Programme'!$G$7</f>
        <v>Pre-programme</v>
      </c>
      <c r="Q99" s="85" t="str">
        <f>'Post-Programme'!$G$7</f>
        <v>Post-programme</v>
      </c>
      <c r="R99" s="85" t="str">
        <f>'Post-Prog 2'!$G$7</f>
        <v>Blank</v>
      </c>
      <c r="S99" s="85" t="str">
        <f>'Post-Prog 3'!$G$7</f>
        <v>Blank</v>
      </c>
      <c r="T99" s="85" t="str">
        <f>'Post-Prog 4'!$G$7</f>
        <v>Blank</v>
      </c>
      <c r="U99" s="85" t="str">
        <f>'Post-Prog 5'!$G$7</f>
        <v>Blank</v>
      </c>
      <c r="V99" s="85" t="str">
        <f>'Post-Prog 6'!$G$7</f>
        <v>Blank</v>
      </c>
    </row>
    <row r="100" spans="1:22" x14ac:dyDescent="0.55000000000000004">
      <c r="A100" s="185" t="s">
        <v>48</v>
      </c>
      <c r="B100" s="185"/>
      <c r="C100" s="185"/>
      <c r="D100" s="7" t="str">
        <f t="shared" ref="D100:M100" si="6">IF(D98=D99,"Yes","No")</f>
        <v>No</v>
      </c>
      <c r="E100" s="7" t="str">
        <f t="shared" si="6"/>
        <v>No</v>
      </c>
      <c r="F100" s="7" t="str">
        <f t="shared" si="6"/>
        <v>No</v>
      </c>
      <c r="G100" s="7" t="str">
        <f t="shared" si="6"/>
        <v>No</v>
      </c>
      <c r="H100" s="7" t="str">
        <f t="shared" si="6"/>
        <v>No</v>
      </c>
      <c r="I100" s="7" t="str">
        <f t="shared" si="6"/>
        <v>No</v>
      </c>
      <c r="J100" s="7" t="str">
        <f t="shared" si="6"/>
        <v>No</v>
      </c>
      <c r="K100" s="7" t="str">
        <f t="shared" si="6"/>
        <v>No</v>
      </c>
      <c r="L100" s="7" t="str">
        <f t="shared" si="6"/>
        <v>No</v>
      </c>
      <c r="M100" s="7" t="str">
        <f t="shared" si="6"/>
        <v>No</v>
      </c>
      <c r="N100" s="48"/>
      <c r="O100" s="52" t="s">
        <v>144</v>
      </c>
      <c r="P100" s="66" t="e">
        <f>P101/P102</f>
        <v>#DIV/0!</v>
      </c>
      <c r="Q100" s="66" t="e">
        <f t="shared" ref="Q100:U100" si="7">Q101/Q102</f>
        <v>#DIV/0!</v>
      </c>
      <c r="R100" s="66" t="e">
        <f t="shared" si="7"/>
        <v>#DIV/0!</v>
      </c>
      <c r="S100" s="66" t="e">
        <f t="shared" si="7"/>
        <v>#DIV/0!</v>
      </c>
      <c r="T100" s="66" t="e">
        <f t="shared" si="7"/>
        <v>#DIV/0!</v>
      </c>
      <c r="U100" s="66" t="e">
        <f t="shared" si="7"/>
        <v>#DIV/0!</v>
      </c>
      <c r="V100" s="66" t="e">
        <f>V101/V102</f>
        <v>#DIV/0!</v>
      </c>
    </row>
    <row r="101" spans="1:22" x14ac:dyDescent="0.55000000000000004">
      <c r="A101" s="182" t="s">
        <v>97</v>
      </c>
      <c r="B101" s="183"/>
      <c r="C101" s="184"/>
      <c r="D101" s="7">
        <f>'Post-Prog 5'!H30</f>
        <v>0</v>
      </c>
      <c r="E101" s="7">
        <f>'Post-Prog 5'!I30</f>
        <v>0</v>
      </c>
      <c r="F101" s="7">
        <f>'Post-Prog 5'!J30</f>
        <v>0</v>
      </c>
      <c r="G101" s="7">
        <f>'Post-Prog 5'!K30</f>
        <v>0</v>
      </c>
      <c r="H101" s="7">
        <f>'Post-Prog 5'!L30</f>
        <v>0</v>
      </c>
      <c r="I101" s="7">
        <f>'Post-Prog 5'!M30</f>
        <v>0</v>
      </c>
      <c r="J101" s="7">
        <f>'Post-Prog 5'!N30</f>
        <v>0</v>
      </c>
      <c r="K101" s="7">
        <f>'Post-Prog 5'!O30</f>
        <v>0</v>
      </c>
      <c r="L101" s="7">
        <f>'Post-Prog 5'!P30</f>
        <v>0</v>
      </c>
      <c r="M101" s="7">
        <f>'Post-Prog 5'!Q30</f>
        <v>0</v>
      </c>
      <c r="N101" s="48"/>
      <c r="O101" s="52" t="s">
        <v>146</v>
      </c>
      <c r="P101" s="82">
        <f>COUNTIFS($D5:$M5,"Yes",$D16:$M16,"Exp*****")</f>
        <v>0</v>
      </c>
      <c r="Q101" s="82">
        <f>COUNTIFS($D22:$M22,"Yes",$D33:$M33,"Exp*****")</f>
        <v>0</v>
      </c>
      <c r="R101" s="82">
        <f>COUNTIFS($D39:$M39,"Yes",$D50:$M50,"Exp*****")</f>
        <v>0</v>
      </c>
      <c r="S101" s="82">
        <f>COUNTIFS($D56:$M56,"Yes",$D67:$M67,"Exp*****")</f>
        <v>0</v>
      </c>
      <c r="T101" s="82">
        <f>COUNTIFS($D73:$M73,"Yes",$D84:$M84,"Exp*****")</f>
        <v>0</v>
      </c>
      <c r="U101" s="82">
        <f>COUNTIFS($D90:$M90,"Yes",$D101:$M101,"Exp*****")</f>
        <v>0</v>
      </c>
      <c r="V101" s="82">
        <f>COUNTIFS($D107:$M107,"Yes",$D118:$M118,"Exp*****")</f>
        <v>0</v>
      </c>
    </row>
    <row r="102" spans="1:22" x14ac:dyDescent="0.55000000000000004">
      <c r="O102" s="67" t="s">
        <v>143</v>
      </c>
      <c r="P102" s="68">
        <f>(COUNTIF(D16:M16,"Exp*****"))</f>
        <v>0</v>
      </c>
      <c r="Q102" s="68">
        <f>(COUNTIF(D33:M33,"Exp*****"))</f>
        <v>0</v>
      </c>
      <c r="R102" s="68">
        <f>(COUNTIF(D50:M50,"Exp*****"))</f>
        <v>0</v>
      </c>
      <c r="S102" s="68">
        <f>(COUNTIF(D67:M67,"Exp*****"))</f>
        <v>0</v>
      </c>
      <c r="T102" s="68">
        <f>(COUNTIF(D84:M84,"Exp*****"))</f>
        <v>0</v>
      </c>
      <c r="U102" s="68">
        <f>(COUNTIF(D101:M101,"Exp*****"))</f>
        <v>0</v>
      </c>
      <c r="V102" s="68">
        <f>(COUNTIF(D118:M118,"Exp*****"))</f>
        <v>0</v>
      </c>
    </row>
    <row r="103" spans="1:22" x14ac:dyDescent="0.55000000000000004">
      <c r="A103" s="175" t="s">
        <v>140</v>
      </c>
      <c r="B103" s="175"/>
      <c r="C103" s="175"/>
      <c r="D103" s="5"/>
      <c r="E103" s="5"/>
      <c r="F103" s="5"/>
      <c r="G103" s="5"/>
      <c r="H103" s="5"/>
      <c r="I103" s="5"/>
      <c r="J103" s="5"/>
      <c r="K103" s="5"/>
      <c r="L103" s="5"/>
      <c r="M103" s="5"/>
      <c r="N103" s="5"/>
    </row>
    <row r="104" spans="1:22" x14ac:dyDescent="0.55000000000000004">
      <c r="A104" s="5"/>
      <c r="B104" s="5"/>
      <c r="C104" s="5"/>
      <c r="D104" s="6" t="s">
        <v>5</v>
      </c>
      <c r="E104" s="6" t="s">
        <v>6</v>
      </c>
      <c r="F104" s="6" t="s">
        <v>7</v>
      </c>
      <c r="G104" s="6" t="s">
        <v>8</v>
      </c>
      <c r="H104" s="6" t="s">
        <v>9</v>
      </c>
      <c r="I104" s="6" t="s">
        <v>10</v>
      </c>
      <c r="J104" s="6" t="s">
        <v>11</v>
      </c>
      <c r="K104" s="6" t="s">
        <v>12</v>
      </c>
      <c r="L104" s="6" t="s">
        <v>13</v>
      </c>
      <c r="M104" s="6" t="s">
        <v>14</v>
      </c>
      <c r="N104" s="47"/>
    </row>
    <row r="105" spans="1:22" x14ac:dyDescent="0.55000000000000004">
      <c r="A105" s="176" t="s">
        <v>16</v>
      </c>
      <c r="B105" s="176"/>
      <c r="C105" s="176"/>
      <c r="D105" s="7">
        <f>'Post-Prog 6'!H17</f>
        <v>0</v>
      </c>
      <c r="E105" s="7">
        <f>'Post-Prog 6'!I17</f>
        <v>0</v>
      </c>
      <c r="F105" s="7">
        <f>'Post-Prog 6'!J17</f>
        <v>0</v>
      </c>
      <c r="G105" s="7">
        <f>'Post-Prog 6'!K17</f>
        <v>0</v>
      </c>
      <c r="H105" s="7">
        <f>'Post-Prog 6'!L17</f>
        <v>0</v>
      </c>
      <c r="I105" s="7">
        <f>'Post-Prog 6'!M17</f>
        <v>0</v>
      </c>
      <c r="J105" s="7">
        <f>'Post-Prog 6'!N17</f>
        <v>0</v>
      </c>
      <c r="K105" s="7">
        <f>'Post-Prog 6'!O17</f>
        <v>0</v>
      </c>
      <c r="L105" s="7">
        <f>'Post-Prog 6'!P17</f>
        <v>0</v>
      </c>
      <c r="M105" s="7">
        <f>'Post-Prog 6'!Q17</f>
        <v>0</v>
      </c>
    </row>
    <row r="106" spans="1:22" x14ac:dyDescent="0.55000000000000004">
      <c r="A106" s="177" t="s">
        <v>17</v>
      </c>
      <c r="B106" s="178"/>
      <c r="C106" s="179"/>
      <c r="D106" s="7">
        <f>'Post-Prog 6'!H18</f>
        <v>0</v>
      </c>
      <c r="E106" s="7">
        <f>'Post-Prog 6'!I18</f>
        <v>0</v>
      </c>
      <c r="F106" s="7">
        <f>'Post-Prog 6'!J18</f>
        <v>0</v>
      </c>
      <c r="G106" s="7">
        <f>'Post-Prog 6'!K18</f>
        <v>0</v>
      </c>
      <c r="H106" s="7">
        <f>'Post-Prog 6'!L18</f>
        <v>0</v>
      </c>
      <c r="I106" s="7">
        <f>'Post-Prog 6'!M18</f>
        <v>0</v>
      </c>
      <c r="J106" s="7">
        <f>'Post-Prog 6'!N18</f>
        <v>0</v>
      </c>
      <c r="K106" s="7">
        <f>'Post-Prog 6'!O18</f>
        <v>0</v>
      </c>
      <c r="L106" s="7">
        <f>'Post-Prog 6'!P18</f>
        <v>0</v>
      </c>
      <c r="M106" s="7">
        <f>'Post-Prog 6'!Q18</f>
        <v>0</v>
      </c>
    </row>
    <row r="107" spans="1:22" x14ac:dyDescent="0.55000000000000004">
      <c r="A107" s="177" t="s">
        <v>18</v>
      </c>
      <c r="B107" s="178"/>
      <c r="C107" s="179"/>
      <c r="D107" s="7">
        <f>'Post-Prog 6'!H19</f>
        <v>0</v>
      </c>
      <c r="E107" s="7">
        <f>'Post-Prog 6'!I19</f>
        <v>0</v>
      </c>
      <c r="F107" s="7">
        <f>'Post-Prog 6'!J19</f>
        <v>0</v>
      </c>
      <c r="G107" s="7">
        <f>'Post-Prog 6'!K19</f>
        <v>0</v>
      </c>
      <c r="H107" s="7">
        <f>'Post-Prog 6'!L19</f>
        <v>0</v>
      </c>
      <c r="I107" s="7">
        <f>'Post-Prog 6'!M19</f>
        <v>0</v>
      </c>
      <c r="J107" s="7">
        <f>'Post-Prog 6'!N19</f>
        <v>0</v>
      </c>
      <c r="K107" s="7">
        <f>'Post-Prog 6'!O19</f>
        <v>0</v>
      </c>
      <c r="L107" s="7">
        <f>'Post-Prog 6'!P19</f>
        <v>0</v>
      </c>
      <c r="M107" s="7">
        <f>'Post-Prog 6'!Q19</f>
        <v>0</v>
      </c>
    </row>
    <row r="108" spans="1:22" x14ac:dyDescent="0.55000000000000004">
      <c r="A108" s="177" t="s">
        <v>21</v>
      </c>
      <c r="B108" s="178"/>
      <c r="C108" s="179"/>
      <c r="D108" s="7">
        <f>'Post-Prog 6'!H20</f>
        <v>0</v>
      </c>
      <c r="E108" s="7">
        <f>'Post-Prog 6'!I20</f>
        <v>0</v>
      </c>
      <c r="F108" s="7">
        <f>'Post-Prog 6'!J20</f>
        <v>0</v>
      </c>
      <c r="G108" s="7">
        <f>'Post-Prog 6'!K20</f>
        <v>0</v>
      </c>
      <c r="H108" s="7">
        <f>'Post-Prog 6'!L20</f>
        <v>0</v>
      </c>
      <c r="I108" s="7">
        <f>'Post-Prog 6'!M20</f>
        <v>0</v>
      </c>
      <c r="J108" s="7">
        <f>'Post-Prog 6'!N20</f>
        <v>0</v>
      </c>
      <c r="K108" s="7">
        <f>'Post-Prog 6'!O20</f>
        <v>0</v>
      </c>
      <c r="L108" s="7">
        <f>'Post-Prog 6'!P20</f>
        <v>0</v>
      </c>
      <c r="M108" s="7">
        <f>'Post-Prog 6'!Q20</f>
        <v>0</v>
      </c>
    </row>
    <row r="109" spans="1:22" x14ac:dyDescent="0.55000000000000004">
      <c r="A109" s="177" t="s">
        <v>23</v>
      </c>
      <c r="B109" s="178"/>
      <c r="C109" s="179"/>
      <c r="D109" s="7">
        <f>'Post-Prog 6'!H21</f>
        <v>0</v>
      </c>
      <c r="E109" s="7">
        <f>'Post-Prog 6'!I21</f>
        <v>0</v>
      </c>
      <c r="F109" s="7">
        <f>'Post-Prog 6'!J21</f>
        <v>0</v>
      </c>
      <c r="G109" s="7">
        <f>'Post-Prog 6'!K21</f>
        <v>0</v>
      </c>
      <c r="H109" s="7">
        <f>'Post-Prog 6'!L21</f>
        <v>0</v>
      </c>
      <c r="I109" s="7">
        <f>'Post-Prog 6'!M21</f>
        <v>0</v>
      </c>
      <c r="J109" s="7">
        <f>'Post-Prog 6'!N21</f>
        <v>0</v>
      </c>
      <c r="K109" s="7">
        <f>'Post-Prog 6'!O21</f>
        <v>0</v>
      </c>
      <c r="L109" s="7">
        <f>'Post-Prog 6'!P21</f>
        <v>0</v>
      </c>
      <c r="M109" s="7">
        <f>'Post-Prog 6'!Q21</f>
        <v>0</v>
      </c>
      <c r="N109" s="48"/>
    </row>
    <row r="110" spans="1:22" x14ac:dyDescent="0.55000000000000004">
      <c r="A110" s="177" t="s">
        <v>24</v>
      </c>
      <c r="B110" s="178"/>
      <c r="C110" s="179"/>
      <c r="D110" s="7">
        <f>'Post-Prog 6'!H22</f>
        <v>0</v>
      </c>
      <c r="E110" s="7">
        <f>'Post-Prog 6'!I22</f>
        <v>0</v>
      </c>
      <c r="F110" s="7">
        <f>'Post-Prog 6'!J22</f>
        <v>0</v>
      </c>
      <c r="G110" s="7">
        <f>'Post-Prog 6'!K22</f>
        <v>0</v>
      </c>
      <c r="H110" s="7">
        <f>'Post-Prog 6'!L22</f>
        <v>0</v>
      </c>
      <c r="I110" s="7">
        <f>'Post-Prog 6'!M22</f>
        <v>0</v>
      </c>
      <c r="J110" s="7">
        <f>'Post-Prog 6'!N22</f>
        <v>0</v>
      </c>
      <c r="K110" s="7">
        <f>'Post-Prog 6'!O22</f>
        <v>0</v>
      </c>
      <c r="L110" s="7">
        <f>'Post-Prog 6'!P22</f>
        <v>0</v>
      </c>
      <c r="M110" s="7">
        <f>'Post-Prog 6'!Q22</f>
        <v>0</v>
      </c>
    </row>
    <row r="111" spans="1:22" x14ac:dyDescent="0.55000000000000004">
      <c r="A111" s="177" t="s">
        <v>25</v>
      </c>
      <c r="B111" s="178"/>
      <c r="C111" s="179"/>
      <c r="D111" s="7">
        <f>'Post-Prog 6'!H23</f>
        <v>0</v>
      </c>
      <c r="E111" s="7">
        <f>'Post-Prog 6'!I23</f>
        <v>0</v>
      </c>
      <c r="F111" s="7">
        <f>'Post-Prog 6'!J23</f>
        <v>0</v>
      </c>
      <c r="G111" s="7">
        <f>'Post-Prog 6'!K23</f>
        <v>0</v>
      </c>
      <c r="H111" s="7">
        <f>'Post-Prog 6'!L23</f>
        <v>0</v>
      </c>
      <c r="I111" s="7">
        <f>'Post-Prog 6'!M23</f>
        <v>0</v>
      </c>
      <c r="J111" s="7">
        <f>'Post-Prog 6'!N23</f>
        <v>0</v>
      </c>
      <c r="K111" s="7">
        <f>'Post-Prog 6'!O23</f>
        <v>0</v>
      </c>
      <c r="L111" s="7">
        <f>'Post-Prog 6'!P23</f>
        <v>0</v>
      </c>
      <c r="M111" s="7">
        <f>'Post-Prog 6'!Q23</f>
        <v>0</v>
      </c>
    </row>
    <row r="112" spans="1:22" x14ac:dyDescent="0.55000000000000004">
      <c r="A112" s="177" t="s">
        <v>20</v>
      </c>
      <c r="B112" s="178"/>
      <c r="C112" s="179"/>
      <c r="D112" s="7">
        <f>'Post-Prog 6'!H24</f>
        <v>0</v>
      </c>
      <c r="E112" s="7">
        <f>'Post-Prog 6'!I24</f>
        <v>0</v>
      </c>
      <c r="F112" s="7">
        <f>'Post-Prog 6'!J24</f>
        <v>0</v>
      </c>
      <c r="G112" s="7">
        <f>'Post-Prog 6'!K24</f>
        <v>0</v>
      </c>
      <c r="H112" s="7">
        <f>'Post-Prog 6'!L24</f>
        <v>0</v>
      </c>
      <c r="I112" s="7">
        <f>'Post-Prog 6'!M24</f>
        <v>0</v>
      </c>
      <c r="J112" s="7">
        <f>'Post-Prog 6'!N24</f>
        <v>0</v>
      </c>
      <c r="K112" s="7">
        <f>'Post-Prog 6'!O24</f>
        <v>0</v>
      </c>
      <c r="L112" s="7">
        <f>'Post-Prog 6'!P24</f>
        <v>0</v>
      </c>
      <c r="M112" s="7">
        <f>'Post-Prog 6'!Q24</f>
        <v>0</v>
      </c>
    </row>
    <row r="113" spans="1:23" x14ac:dyDescent="0.55000000000000004">
      <c r="A113" s="177" t="s">
        <v>27</v>
      </c>
      <c r="B113" s="178"/>
      <c r="C113" s="179"/>
      <c r="D113" s="7">
        <f>'Post-Prog 6'!H25</f>
        <v>0</v>
      </c>
      <c r="E113" s="7">
        <f>'Post-Prog 6'!I25</f>
        <v>0</v>
      </c>
      <c r="F113" s="7">
        <f>'Post-Prog 6'!J25</f>
        <v>0</v>
      </c>
      <c r="G113" s="7">
        <f>'Post-Prog 6'!K25</f>
        <v>0</v>
      </c>
      <c r="H113" s="7">
        <f>'Post-Prog 6'!L25</f>
        <v>0</v>
      </c>
      <c r="I113" s="7">
        <f>'Post-Prog 6'!M25</f>
        <v>0</v>
      </c>
      <c r="J113" s="7">
        <f>'Post-Prog 6'!N25</f>
        <v>0</v>
      </c>
      <c r="K113" s="7">
        <f>'Post-Prog 6'!O25</f>
        <v>0</v>
      </c>
      <c r="L113" s="7">
        <f>'Post-Prog 6'!P25</f>
        <v>0</v>
      </c>
      <c r="M113" s="7">
        <f>'Post-Prog 6'!Q25</f>
        <v>0</v>
      </c>
    </row>
    <row r="114" spans="1:23" x14ac:dyDescent="0.55000000000000004">
      <c r="A114" s="177" t="s">
        <v>28</v>
      </c>
      <c r="B114" s="178"/>
      <c r="C114" s="179"/>
      <c r="D114" s="7">
        <f>'Post-Prog 6'!H26</f>
        <v>0</v>
      </c>
      <c r="E114" s="7">
        <f>'Post-Prog 6'!I26</f>
        <v>0</v>
      </c>
      <c r="F114" s="7">
        <f>'Post-Prog 6'!J26</f>
        <v>0</v>
      </c>
      <c r="G114" s="7">
        <f>'Post-Prog 6'!K26</f>
        <v>0</v>
      </c>
      <c r="H114" s="7">
        <f>'Post-Prog 6'!L26</f>
        <v>0</v>
      </c>
      <c r="I114" s="7">
        <f>'Post-Prog 6'!M26</f>
        <v>0</v>
      </c>
      <c r="J114" s="7">
        <f>'Post-Prog 6'!N26</f>
        <v>0</v>
      </c>
      <c r="K114" s="7">
        <f>'Post-Prog 6'!O26</f>
        <v>0</v>
      </c>
      <c r="L114" s="7">
        <f>'Post-Prog 6'!P26</f>
        <v>0</v>
      </c>
      <c r="M114" s="7">
        <f>'Post-Prog 6'!Q26</f>
        <v>0</v>
      </c>
    </row>
    <row r="115" spans="1:23" x14ac:dyDescent="0.55000000000000004">
      <c r="A115" s="177" t="s">
        <v>29</v>
      </c>
      <c r="B115" s="178"/>
      <c r="C115" s="179"/>
      <c r="D115" s="7">
        <f>'Post-Prog 6'!H27</f>
        <v>0</v>
      </c>
      <c r="E115" s="7">
        <f>'Post-Prog 6'!I27</f>
        <v>0</v>
      </c>
      <c r="F115" s="7">
        <f>'Post-Prog 6'!J27</f>
        <v>0</v>
      </c>
      <c r="G115" s="7">
        <f>'Post-Prog 6'!K27</f>
        <v>0</v>
      </c>
      <c r="H115" s="7">
        <f>'Post-Prog 6'!L27</f>
        <v>0</v>
      </c>
      <c r="I115" s="7">
        <f>'Post-Prog 6'!M27</f>
        <v>0</v>
      </c>
      <c r="J115" s="7">
        <f>'Post-Prog 6'!N27</f>
        <v>0</v>
      </c>
      <c r="K115" s="7">
        <f>'Post-Prog 6'!O27</f>
        <v>0</v>
      </c>
      <c r="L115" s="7">
        <f>'Post-Prog 6'!P27</f>
        <v>0</v>
      </c>
      <c r="M115" s="7">
        <f>'Post-Prog 6'!Q27</f>
        <v>0</v>
      </c>
    </row>
    <row r="116" spans="1:23" x14ac:dyDescent="0.55000000000000004">
      <c r="A116" s="177" t="s">
        <v>37</v>
      </c>
      <c r="B116" s="178"/>
      <c r="C116" s="179"/>
      <c r="D116" s="7" t="str">
        <f xml:space="preserve"> IF(D115=0,"n/a",'Post-Prog 6'!H28)</f>
        <v>n/a</v>
      </c>
      <c r="E116" s="7" t="str">
        <f xml:space="preserve"> IF(E115=0,"n/a",'Post-Prog 6'!I28)</f>
        <v>n/a</v>
      </c>
      <c r="F116" s="7" t="str">
        <f xml:space="preserve"> IF(F115=0,"n/a",'Post-Prog 6'!J28)</f>
        <v>n/a</v>
      </c>
      <c r="G116" s="7" t="str">
        <f xml:space="preserve"> IF(G115=0,"n/a",'Post-Prog 6'!K28)</f>
        <v>n/a</v>
      </c>
      <c r="H116" s="7" t="str">
        <f xml:space="preserve"> IF(H115=0,"n/a",'Post-Prog 6'!L28)</f>
        <v>n/a</v>
      </c>
      <c r="I116" s="7" t="str">
        <f xml:space="preserve"> IF(I115=0,"n/a",'Post-Prog 6'!M28)</f>
        <v>n/a</v>
      </c>
      <c r="J116" s="7" t="str">
        <f xml:space="preserve"> IF(J115=0,"n/a",'Post-Prog 6'!N28)</f>
        <v>n/a</v>
      </c>
      <c r="K116" s="7" t="str">
        <f xml:space="preserve"> IF(K115=0,"n/a",'Post-Prog 6'!O28)</f>
        <v>n/a</v>
      </c>
      <c r="L116" s="7" t="str">
        <f xml:space="preserve"> IF(L115=0,"n/a",'Post-Prog 6'!P28)</f>
        <v>n/a</v>
      </c>
      <c r="M116" s="7" t="str">
        <f xml:space="preserve"> IF(M115=0,"n/a",'Post-Prog 6'!Q28)</f>
        <v>n/a</v>
      </c>
    </row>
    <row r="117" spans="1:23" x14ac:dyDescent="0.55000000000000004">
      <c r="A117" s="185" t="s">
        <v>48</v>
      </c>
      <c r="B117" s="185"/>
      <c r="C117" s="185"/>
      <c r="D117" s="7" t="str">
        <f t="shared" ref="D117:M117" si="8">IF(D115=D116,"Yes","No")</f>
        <v>No</v>
      </c>
      <c r="E117" s="7" t="str">
        <f t="shared" si="8"/>
        <v>No</v>
      </c>
      <c r="F117" s="7" t="str">
        <f t="shared" si="8"/>
        <v>No</v>
      </c>
      <c r="G117" s="7" t="str">
        <f t="shared" si="8"/>
        <v>No</v>
      </c>
      <c r="H117" s="7" t="str">
        <f t="shared" si="8"/>
        <v>No</v>
      </c>
      <c r="I117" s="7" t="str">
        <f t="shared" si="8"/>
        <v>No</v>
      </c>
      <c r="J117" s="7" t="str">
        <f t="shared" si="8"/>
        <v>No</v>
      </c>
      <c r="K117" s="7" t="str">
        <f t="shared" si="8"/>
        <v>No</v>
      </c>
      <c r="L117" s="7" t="str">
        <f t="shared" si="8"/>
        <v>No</v>
      </c>
      <c r="M117" s="7" t="str">
        <f t="shared" si="8"/>
        <v>No</v>
      </c>
      <c r="N117" s="48"/>
    </row>
    <row r="118" spans="1:23" x14ac:dyDescent="0.55000000000000004">
      <c r="A118" s="182" t="s">
        <v>97</v>
      </c>
      <c r="B118" s="183"/>
      <c r="C118" s="184"/>
      <c r="D118" s="7">
        <f>'Post-Prog 6'!H30</f>
        <v>0</v>
      </c>
      <c r="E118" s="7">
        <f>'Post-Prog 6'!I30</f>
        <v>0</v>
      </c>
      <c r="F118" s="7">
        <f>'Post-Prog 6'!J30</f>
        <v>0</v>
      </c>
      <c r="G118" s="7">
        <f>'Post-Prog 6'!K30</f>
        <v>0</v>
      </c>
      <c r="H118" s="7">
        <f>'Post-Prog 6'!L30</f>
        <v>0</v>
      </c>
      <c r="I118" s="7">
        <f>'Post-Prog 6'!M30</f>
        <v>0</v>
      </c>
      <c r="J118" s="7">
        <f>'Post-Prog 6'!N30</f>
        <v>0</v>
      </c>
      <c r="K118" s="7">
        <f>'Post-Prog 6'!O30</f>
        <v>0</v>
      </c>
      <c r="L118" s="7">
        <f>'Post-Prog 6'!P30</f>
        <v>0</v>
      </c>
      <c r="M118" s="7">
        <f>'Post-Prog 6'!Q30</f>
        <v>0</v>
      </c>
      <c r="N118" s="48"/>
    </row>
    <row r="119" spans="1:23" x14ac:dyDescent="0.55000000000000004">
      <c r="N119" s="48"/>
    </row>
    <row r="127" spans="1:23" x14ac:dyDescent="0.55000000000000004">
      <c r="W127" s="64" t="s">
        <v>142</v>
      </c>
    </row>
    <row r="128" spans="1:23" x14ac:dyDescent="0.55000000000000004">
      <c r="V128" s="60" t="s">
        <v>140</v>
      </c>
    </row>
    <row r="129" spans="15:22" x14ac:dyDescent="0.55000000000000004">
      <c r="O129" s="41" t="s">
        <v>105</v>
      </c>
      <c r="P129" s="41"/>
      <c r="V129" s="63" t="e">
        <f>(COUNTIF(D113:M113,"Yes"))/(COUNTIF(D113:M113,"&lt;&gt;0"))</f>
        <v>#DIV/0!</v>
      </c>
    </row>
    <row r="130" spans="15:22" x14ac:dyDescent="0.55000000000000004">
      <c r="O130" s="58"/>
      <c r="P130" s="59" t="s">
        <v>33</v>
      </c>
      <c r="Q130" s="58" t="s">
        <v>88</v>
      </c>
      <c r="R130" s="60" t="s">
        <v>136</v>
      </c>
      <c r="S130" s="60" t="s">
        <v>137</v>
      </c>
      <c r="T130" s="60" t="s">
        <v>138</v>
      </c>
      <c r="U130" s="60" t="s">
        <v>139</v>
      </c>
      <c r="V130" s="63" t="e">
        <f>(COUNTIF(D113:M113,"No"))/(COUNTIF(D113:M113,"&lt;&gt;0"))</f>
        <v>#DIV/0!</v>
      </c>
    </row>
    <row r="131" spans="15:22" x14ac:dyDescent="0.55000000000000004">
      <c r="O131" s="61" t="s">
        <v>2</v>
      </c>
      <c r="P131" s="62" t="e">
        <f>(COUNTIF(D11:M11,"Yes"))/(COUNTIF(D11:M11,"&lt;&gt;0"))</f>
        <v>#DIV/0!</v>
      </c>
      <c r="Q131" s="62">
        <f>(COUNTIF(D28:M28,"Yes"))/(COUNTIF(D28:M28,"&lt;&gt;0"))</f>
        <v>0</v>
      </c>
      <c r="R131" s="63" t="e">
        <f>(COUNTIF(D45:M45,"Yes"))/(COUNTIF(D45:M45,"&lt;&gt;0"))</f>
        <v>#DIV/0!</v>
      </c>
      <c r="S131" s="63" t="e">
        <f>(COUNTIF(D62:M62,"Yes"))/(COUNTIF(D62:M62,"&lt;&gt;0"))</f>
        <v>#DIV/0!</v>
      </c>
      <c r="T131" s="63" t="e">
        <f>(COUNTIF(D79:M79,"Yes"))/(COUNTIF(D79:M79,"&lt;&gt;0"))</f>
        <v>#DIV/0!</v>
      </c>
      <c r="U131" s="63" t="e">
        <f>(COUNTIF(D96:M96,"Yes"))/(COUNTIF(D96:M96,"&lt;&gt;0"))</f>
        <v>#DIV/0!</v>
      </c>
    </row>
    <row r="132" spans="15:22" x14ac:dyDescent="0.55000000000000004">
      <c r="O132" s="61" t="s">
        <v>3</v>
      </c>
      <c r="P132" s="62" t="e">
        <f>(COUNTIF(D11:M11,"No"))/(COUNTIF(D11:M11,"&lt;&gt;0"))</f>
        <v>#DIV/0!</v>
      </c>
      <c r="Q132" s="62">
        <f>(COUNTIF(D28:M28,"No"))/(COUNTIF(D28:M28,"&lt;&gt;0"))</f>
        <v>0</v>
      </c>
      <c r="R132" s="63" t="e">
        <f>(COUNTIF(D45:M45,"No"))/(COUNTIF(D45:M45,"&lt;&gt;0"))</f>
        <v>#DIV/0!</v>
      </c>
      <c r="S132" s="63" t="e">
        <f>(COUNTIF(D62:M62,"No"))/(COUNTIF(D62:M62,"&lt;&gt;0"))</f>
        <v>#DIV/0!</v>
      </c>
      <c r="T132" s="63" t="e">
        <f>(COUNTIF(D79:M79,"No"))/(COUNTIF(D79:M79,"&lt;&gt;0"))</f>
        <v>#DIV/0!</v>
      </c>
      <c r="U132" s="63" t="e">
        <f>(COUNTIF(D96:M96,"No"))/(COUNTIF(D96:M96,"&lt;&gt;0"))</f>
        <v>#DIV/0!</v>
      </c>
    </row>
  </sheetData>
  <mergeCells count="108">
    <mergeCell ref="A114:C114"/>
    <mergeCell ref="A115:C115"/>
    <mergeCell ref="A116:C116"/>
    <mergeCell ref="A117:C117"/>
    <mergeCell ref="A118:C118"/>
    <mergeCell ref="A109:C109"/>
    <mergeCell ref="A110:C110"/>
    <mergeCell ref="A111:C111"/>
    <mergeCell ref="A112:C112"/>
    <mergeCell ref="A113:C113"/>
    <mergeCell ref="A103:C103"/>
    <mergeCell ref="A105:C105"/>
    <mergeCell ref="A106:C106"/>
    <mergeCell ref="A107:C107"/>
    <mergeCell ref="A108:C108"/>
    <mergeCell ref="A97:C97"/>
    <mergeCell ref="A98:C98"/>
    <mergeCell ref="A99:C99"/>
    <mergeCell ref="A100:C100"/>
    <mergeCell ref="A101:C101"/>
    <mergeCell ref="A92:C92"/>
    <mergeCell ref="A93:C93"/>
    <mergeCell ref="A94:C94"/>
    <mergeCell ref="A95:C95"/>
    <mergeCell ref="A96:C96"/>
    <mergeCell ref="A86:C86"/>
    <mergeCell ref="A88:C88"/>
    <mergeCell ref="A89:C89"/>
    <mergeCell ref="A90:C90"/>
    <mergeCell ref="A91:C91"/>
    <mergeCell ref="A80:C80"/>
    <mergeCell ref="A81:C81"/>
    <mergeCell ref="A82:C82"/>
    <mergeCell ref="A83:C83"/>
    <mergeCell ref="A84:C84"/>
    <mergeCell ref="A75:C75"/>
    <mergeCell ref="A76:C76"/>
    <mergeCell ref="A77:C77"/>
    <mergeCell ref="A78:C78"/>
    <mergeCell ref="A79:C79"/>
    <mergeCell ref="A69:C69"/>
    <mergeCell ref="A71:C71"/>
    <mergeCell ref="A72:C72"/>
    <mergeCell ref="A73:C73"/>
    <mergeCell ref="A74:C74"/>
    <mergeCell ref="A63:C63"/>
    <mergeCell ref="A64:C64"/>
    <mergeCell ref="A65:C65"/>
    <mergeCell ref="A66:C66"/>
    <mergeCell ref="A67:C67"/>
    <mergeCell ref="A58:C58"/>
    <mergeCell ref="A59:C59"/>
    <mergeCell ref="A60:C60"/>
    <mergeCell ref="A61:C61"/>
    <mergeCell ref="A62:C62"/>
    <mergeCell ref="A52:C52"/>
    <mergeCell ref="A54:C54"/>
    <mergeCell ref="A55:C55"/>
    <mergeCell ref="A56:C56"/>
    <mergeCell ref="A57:C57"/>
    <mergeCell ref="A46:C46"/>
    <mergeCell ref="A47:C47"/>
    <mergeCell ref="A48:C48"/>
    <mergeCell ref="A49:C49"/>
    <mergeCell ref="A50:C50"/>
    <mergeCell ref="A41:C41"/>
    <mergeCell ref="A42:C42"/>
    <mergeCell ref="A43:C43"/>
    <mergeCell ref="A44:C44"/>
    <mergeCell ref="A45:C45"/>
    <mergeCell ref="A35:C35"/>
    <mergeCell ref="A37:C37"/>
    <mergeCell ref="A38:C38"/>
    <mergeCell ref="A39:C39"/>
    <mergeCell ref="A40:C40"/>
    <mergeCell ref="A29:C29"/>
    <mergeCell ref="A22:C22"/>
    <mergeCell ref="A15:C15"/>
    <mergeCell ref="A10:C10"/>
    <mergeCell ref="A16:C16"/>
    <mergeCell ref="A33:C33"/>
    <mergeCell ref="A32:C32"/>
    <mergeCell ref="A21:C21"/>
    <mergeCell ref="A13:C13"/>
    <mergeCell ref="A14:C14"/>
    <mergeCell ref="A17:C17"/>
    <mergeCell ref="O2:Q2"/>
    <mergeCell ref="O3:Q3"/>
    <mergeCell ref="A30:C30"/>
    <mergeCell ref="A31:C31"/>
    <mergeCell ref="A23:C23"/>
    <mergeCell ref="A24:C24"/>
    <mergeCell ref="A25:C25"/>
    <mergeCell ref="A26:C26"/>
    <mergeCell ref="A28:C28"/>
    <mergeCell ref="A27:C27"/>
    <mergeCell ref="A1:C1"/>
    <mergeCell ref="A19:C19"/>
    <mergeCell ref="A20:C20"/>
    <mergeCell ref="A7:C7"/>
    <mergeCell ref="A8:C8"/>
    <mergeCell ref="A9:C9"/>
    <mergeCell ref="A11:C11"/>
    <mergeCell ref="A12:C12"/>
    <mergeCell ref="A3:C3"/>
    <mergeCell ref="A4:C4"/>
    <mergeCell ref="A5:C5"/>
    <mergeCell ref="A6:C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FC72"/>
  <sheetViews>
    <sheetView topLeftCell="E44" workbookViewId="0">
      <selection activeCell="N56" sqref="N56"/>
    </sheetView>
  </sheetViews>
  <sheetFormatPr defaultColWidth="0" defaultRowHeight="14.4" zeroHeight="1" x14ac:dyDescent="0.55000000000000004"/>
  <cols>
    <col min="1" max="2" width="8.83984375" style="1" customWidth="1"/>
    <col min="3" max="3" width="20.05078125" style="1" customWidth="1"/>
    <col min="4" max="12" width="10.83984375" style="1" customWidth="1"/>
    <col min="13" max="26" width="8.83984375" style="1" customWidth="1"/>
    <col min="27" max="27" width="10.47265625" style="1" customWidth="1"/>
    <col min="28" max="16383" width="8.83984375" style="1" hidden="1"/>
    <col min="16384" max="16384" width="1.83984375" style="1" customWidth="1"/>
  </cols>
  <sheetData>
    <row r="1" spans="3:27" x14ac:dyDescent="0.55000000000000004">
      <c r="L1" s="10"/>
    </row>
    <row r="2" spans="3:27" x14ac:dyDescent="0.55000000000000004"/>
    <row r="3" spans="3:27" ht="14.5" customHeight="1" x14ac:dyDescent="0.55000000000000004">
      <c r="G3" s="189" t="s">
        <v>67</v>
      </c>
      <c r="H3" s="190"/>
      <c r="I3" s="190"/>
      <c r="J3" s="191"/>
    </row>
    <row r="4" spans="3:27" ht="14.5" customHeight="1" x14ac:dyDescent="0.55000000000000004">
      <c r="G4" s="192"/>
      <c r="H4" s="193"/>
      <c r="I4" s="193"/>
      <c r="J4" s="194"/>
    </row>
    <row r="5" spans="3:27" x14ac:dyDescent="0.55000000000000004"/>
    <row r="6" spans="3:27" x14ac:dyDescent="0.55000000000000004">
      <c r="G6" s="122" t="s">
        <v>53</v>
      </c>
      <c r="H6" s="124"/>
      <c r="I6" s="125" t="str">
        <f>IF(ISBLANK('Pre-Programme'!E9),"None Entered",'Pre-Programme'!E9)</f>
        <v>None Entered</v>
      </c>
      <c r="J6" s="125"/>
      <c r="K6" s="125"/>
    </row>
    <row r="7" spans="3:27" x14ac:dyDescent="0.55000000000000004">
      <c r="G7" s="196" t="s">
        <v>54</v>
      </c>
      <c r="H7" s="197"/>
      <c r="I7" s="211" t="str">
        <f>IF(ISBLANK('Pre-Programme'!E10),"None Selected",'Pre-Programme'!E10)</f>
        <v>None Selected</v>
      </c>
      <c r="J7" s="211"/>
      <c r="K7" s="211"/>
    </row>
    <row r="8" spans="3:27" x14ac:dyDescent="0.55000000000000004">
      <c r="H8" s="2"/>
      <c r="I8" s="2"/>
      <c r="J8" s="2"/>
      <c r="K8" s="2"/>
    </row>
    <row r="9" spans="3:27" x14ac:dyDescent="0.55000000000000004"/>
    <row r="10" spans="3:27" x14ac:dyDescent="0.55000000000000004">
      <c r="H10" s="187" t="str">
        <f>'Pre-Programme'!$G$7</f>
        <v>Pre-programme</v>
      </c>
      <c r="I10" s="187"/>
      <c r="J10" s="188" t="str">
        <f>'Post-Programme'!$G$7</f>
        <v>Post-programme</v>
      </c>
      <c r="K10" s="188"/>
      <c r="L10" s="187" t="str">
        <f>'Post-Prog 2'!$G$7</f>
        <v>Blank</v>
      </c>
      <c r="M10" s="187"/>
      <c r="N10" s="187" t="str">
        <f>'Post-Prog 3'!$G$7</f>
        <v>Blank</v>
      </c>
      <c r="O10" s="187"/>
      <c r="P10" s="187" t="str">
        <f>'Post-Prog 4'!$G$7</f>
        <v>Blank</v>
      </c>
      <c r="Q10" s="187"/>
      <c r="R10" s="187" t="str">
        <f>'Post-Prog 5'!$G$7</f>
        <v>Blank</v>
      </c>
      <c r="S10" s="187"/>
      <c r="T10" s="187" t="str">
        <f>'Post-Prog 6'!$G$7</f>
        <v>Blank</v>
      </c>
      <c r="U10" s="187"/>
      <c r="AA10" s="83"/>
    </row>
    <row r="11" spans="3:27" x14ac:dyDescent="0.55000000000000004">
      <c r="D11" s="2"/>
      <c r="E11" s="2"/>
      <c r="F11" s="2"/>
      <c r="H11" s="212" t="s">
        <v>33</v>
      </c>
      <c r="I11" s="212"/>
      <c r="J11" s="205" t="s">
        <v>88</v>
      </c>
      <c r="K11" s="205"/>
      <c r="L11" s="205" t="s">
        <v>136</v>
      </c>
      <c r="M11" s="205"/>
      <c r="N11" s="205" t="s">
        <v>137</v>
      </c>
      <c r="O11" s="205"/>
      <c r="P11" s="205" t="s">
        <v>138</v>
      </c>
      <c r="Q11" s="205"/>
      <c r="R11" s="205" t="s">
        <v>139</v>
      </c>
      <c r="S11" s="205"/>
      <c r="T11" s="205" t="s">
        <v>140</v>
      </c>
      <c r="U11" s="205"/>
    </row>
    <row r="12" spans="3:27" x14ac:dyDescent="0.55000000000000004">
      <c r="C12" s="199" t="s">
        <v>70</v>
      </c>
      <c r="D12" s="200"/>
      <c r="E12" s="200"/>
      <c r="F12" s="200"/>
      <c r="G12" s="201"/>
      <c r="H12" s="219">
        <f>'Pre-Programme'!I13</f>
        <v>0</v>
      </c>
      <c r="I12" s="219"/>
      <c r="J12" s="206">
        <f xml:space="preserve"> 'Post-Programme'!I13</f>
        <v>0</v>
      </c>
      <c r="K12" s="206"/>
      <c r="L12" s="206">
        <f xml:space="preserve"> 'Post-Prog 2'!I13</f>
        <v>0</v>
      </c>
      <c r="M12" s="206"/>
      <c r="N12" s="206">
        <f xml:space="preserve"> 'Post-Prog 3'!I13</f>
        <v>0</v>
      </c>
      <c r="O12" s="206"/>
      <c r="P12" s="206">
        <f xml:space="preserve"> 'Post-Prog 4'!I13</f>
        <v>0</v>
      </c>
      <c r="Q12" s="206"/>
      <c r="R12" s="206">
        <f xml:space="preserve"> 'Post-Prog 5'!I13</f>
        <v>0</v>
      </c>
      <c r="S12" s="206"/>
      <c r="T12" s="206">
        <f xml:space="preserve"> 'Post-Prog 6'!I13</f>
        <v>0</v>
      </c>
      <c r="U12" s="206"/>
    </row>
    <row r="13" spans="3:27" x14ac:dyDescent="0.55000000000000004">
      <c r="C13" s="199" t="s">
        <v>71</v>
      </c>
      <c r="D13" s="200"/>
      <c r="E13" s="200"/>
      <c r="F13" s="200"/>
      <c r="G13" s="201"/>
      <c r="H13" s="198">
        <f>'Pre-Programme'!E11</f>
        <v>0</v>
      </c>
      <c r="I13" s="198"/>
      <c r="J13" s="206">
        <f xml:space="preserve"> 'Post-Programme'!E11</f>
        <v>0</v>
      </c>
      <c r="K13" s="206"/>
      <c r="L13" s="206">
        <f xml:space="preserve"> 'Post-Prog 2'!E11</f>
        <v>0</v>
      </c>
      <c r="M13" s="206"/>
      <c r="N13" s="206">
        <f xml:space="preserve"> 'Post-Prog 3'!E11</f>
        <v>0</v>
      </c>
      <c r="O13" s="206"/>
      <c r="P13" s="206">
        <f xml:space="preserve"> 'Post-Prog 4'!E11</f>
        <v>0</v>
      </c>
      <c r="Q13" s="206"/>
      <c r="R13" s="206">
        <f xml:space="preserve"> 'Post-Prog 5'!E11</f>
        <v>0</v>
      </c>
      <c r="S13" s="206"/>
      <c r="T13" s="206">
        <f xml:space="preserve"> 'Post-Prog 6'!E11</f>
        <v>0</v>
      </c>
      <c r="U13" s="206"/>
    </row>
    <row r="14" spans="3:27" x14ac:dyDescent="0.55000000000000004">
      <c r="C14" s="199" t="s">
        <v>4</v>
      </c>
      <c r="D14" s="200"/>
      <c r="E14" s="200"/>
      <c r="F14" s="200"/>
      <c r="G14" s="201"/>
      <c r="H14" s="198">
        <f>'Pre-Programme'!I14</f>
        <v>0</v>
      </c>
      <c r="I14" s="198"/>
      <c r="J14" s="206">
        <f xml:space="preserve"> 'Post-Programme'!I14</f>
        <v>0</v>
      </c>
      <c r="K14" s="206"/>
      <c r="L14" s="206">
        <f xml:space="preserve"> 'Post-Prog 2'!I14</f>
        <v>0</v>
      </c>
      <c r="M14" s="206"/>
      <c r="N14" s="206">
        <f xml:space="preserve"> 'Post-Prog 3'!I14</f>
        <v>0</v>
      </c>
      <c r="O14" s="206"/>
      <c r="P14" s="206">
        <f xml:space="preserve"> 'Post-Prog 4'!I14</f>
        <v>0</v>
      </c>
      <c r="Q14" s="206"/>
      <c r="R14" s="206">
        <f xml:space="preserve"> 'Post-Prog 5'!I14</f>
        <v>0</v>
      </c>
      <c r="S14" s="206"/>
      <c r="T14" s="206">
        <f xml:space="preserve"> 'Post-Prog 6'!I14</f>
        <v>0</v>
      </c>
      <c r="U14" s="206"/>
    </row>
    <row r="15" spans="3:27" x14ac:dyDescent="0.55000000000000004">
      <c r="C15" s="202" t="s">
        <v>68</v>
      </c>
      <c r="D15" s="203"/>
      <c r="E15" s="203"/>
      <c r="F15" s="203"/>
      <c r="G15" s="204"/>
      <c r="H15" s="207" t="str">
        <f>IFERROR(H14/H13,"No Data")</f>
        <v>No Data</v>
      </c>
      <c r="I15" s="207"/>
      <c r="J15" s="207" t="str">
        <f>IFERROR(J14/J13,"No Data")</f>
        <v>No Data</v>
      </c>
      <c r="K15" s="207"/>
      <c r="L15" s="207" t="str">
        <f>IFERROR(L14/L13,"No Data")</f>
        <v>No Data</v>
      </c>
      <c r="M15" s="207"/>
      <c r="N15" s="207" t="str">
        <f>IFERROR(N14/N13,"No Data")</f>
        <v>No Data</v>
      </c>
      <c r="O15" s="207"/>
      <c r="P15" s="207" t="str">
        <f>IFERROR(P14/P13,"No Data")</f>
        <v>No Data</v>
      </c>
      <c r="Q15" s="207"/>
      <c r="R15" s="207" t="str">
        <f>IFERROR(R14/R13,"No Data")</f>
        <v>No Data</v>
      </c>
      <c r="S15" s="207"/>
      <c r="T15" s="207" t="str">
        <f>IFERROR(T14/T13,"No Data")</f>
        <v>No Data</v>
      </c>
      <c r="U15" s="207"/>
    </row>
    <row r="16" spans="3:27" x14ac:dyDescent="0.55000000000000004">
      <c r="C16" s="199" t="s">
        <v>134</v>
      </c>
      <c r="D16" s="200"/>
      <c r="E16" s="200"/>
      <c r="F16" s="200"/>
      <c r="G16" s="201"/>
      <c r="H16" s="198">
        <f>SUM('Pre-Programme'!H29:Q29)</f>
        <v>0</v>
      </c>
      <c r="I16" s="198"/>
      <c r="J16" s="198">
        <f>SUM('Post-Programme'!H29:Q29)</f>
        <v>0</v>
      </c>
      <c r="K16" s="198"/>
      <c r="L16" s="198">
        <f>SUM('Post-Prog 2'!H29:Q29)</f>
        <v>0</v>
      </c>
      <c r="M16" s="198"/>
      <c r="N16" s="198">
        <f>SUM('Post-Prog 3'!H29:Q29)</f>
        <v>0</v>
      </c>
      <c r="O16" s="198"/>
      <c r="P16" s="198">
        <f>SUM('Post-Prog 4'!H29:Q29)</f>
        <v>0</v>
      </c>
      <c r="Q16" s="198"/>
      <c r="R16" s="198">
        <f>SUM('Post-Prog 5'!H29:Q29)</f>
        <v>0</v>
      </c>
      <c r="S16" s="198"/>
      <c r="T16" s="198">
        <f>SUM('Post-Prog 6'!H29:Q29)</f>
        <v>0</v>
      </c>
      <c r="U16" s="198"/>
    </row>
    <row r="17" spans="3:26" x14ac:dyDescent="0.55000000000000004">
      <c r="D17" s="14"/>
      <c r="E17" s="14"/>
      <c r="F17" s="14"/>
      <c r="G17" s="13"/>
      <c r="H17" s="13"/>
      <c r="I17" s="13"/>
      <c r="J17" s="13"/>
      <c r="K17" s="195"/>
      <c r="L17" s="195"/>
      <c r="M17" s="12"/>
    </row>
    <row r="18" spans="3:26" x14ac:dyDescent="0.55000000000000004">
      <c r="D18" s="14"/>
      <c r="F18" s="187" t="str">
        <f>'Pre-Programme'!$G$7</f>
        <v>Pre-programme</v>
      </c>
      <c r="G18" s="187"/>
      <c r="H18" s="187"/>
      <c r="I18" s="187" t="str">
        <f>'Post-Programme'!$G$7</f>
        <v>Post-programme</v>
      </c>
      <c r="J18" s="187"/>
      <c r="K18" s="187"/>
      <c r="L18" s="187" t="str">
        <f>'Post-Prog 2'!$G$7</f>
        <v>Blank</v>
      </c>
      <c r="M18" s="187"/>
      <c r="N18" s="187"/>
      <c r="O18" s="187" t="str">
        <f>'Post-Prog 3'!$G$7</f>
        <v>Blank</v>
      </c>
      <c r="P18" s="187"/>
      <c r="Q18" s="187"/>
      <c r="R18" s="187" t="str">
        <f>'Post-Prog 4'!$G$7</f>
        <v>Blank</v>
      </c>
      <c r="S18" s="187"/>
      <c r="T18" s="187"/>
      <c r="U18" s="187" t="str">
        <f>'Post-Prog 5'!$G$7</f>
        <v>Blank</v>
      </c>
      <c r="V18" s="187"/>
      <c r="W18" s="187"/>
      <c r="X18" s="187" t="str">
        <f>'Post-Prog 6'!$G$7</f>
        <v>Blank</v>
      </c>
      <c r="Y18" s="187"/>
      <c r="Z18" s="187"/>
    </row>
    <row r="19" spans="3:26" x14ac:dyDescent="0.55000000000000004">
      <c r="C19" s="38"/>
      <c r="D19" s="38"/>
      <c r="E19" s="38"/>
      <c r="F19" s="213" t="s">
        <v>33</v>
      </c>
      <c r="G19" s="214"/>
      <c r="H19" s="215"/>
      <c r="I19" s="216" t="s">
        <v>88</v>
      </c>
      <c r="J19" s="217"/>
      <c r="K19" s="218"/>
      <c r="L19" s="216" t="s">
        <v>136</v>
      </c>
      <c r="M19" s="217"/>
      <c r="N19" s="218"/>
      <c r="O19" s="216" t="s">
        <v>137</v>
      </c>
      <c r="P19" s="217"/>
      <c r="Q19" s="218"/>
      <c r="R19" s="216" t="s">
        <v>138</v>
      </c>
      <c r="S19" s="217"/>
      <c r="T19" s="218"/>
      <c r="U19" s="216" t="s">
        <v>139</v>
      </c>
      <c r="V19" s="217"/>
      <c r="W19" s="218"/>
      <c r="X19" s="216" t="s">
        <v>140</v>
      </c>
      <c r="Y19" s="217"/>
      <c r="Z19" s="218"/>
    </row>
    <row r="20" spans="3:26" x14ac:dyDescent="0.55000000000000004">
      <c r="E20" s="15"/>
      <c r="F20" s="17" t="s">
        <v>2</v>
      </c>
      <c r="G20" s="17" t="s">
        <v>3</v>
      </c>
      <c r="H20" s="17" t="s">
        <v>69</v>
      </c>
      <c r="I20" s="17" t="s">
        <v>2</v>
      </c>
      <c r="J20" s="17" t="s">
        <v>3</v>
      </c>
      <c r="K20" s="17" t="s">
        <v>69</v>
      </c>
      <c r="L20" s="17" t="s">
        <v>2</v>
      </c>
      <c r="M20" s="17" t="s">
        <v>3</v>
      </c>
      <c r="N20" s="17" t="s">
        <v>69</v>
      </c>
      <c r="O20" s="17" t="s">
        <v>2</v>
      </c>
      <c r="P20" s="17" t="s">
        <v>3</v>
      </c>
      <c r="Q20" s="17" t="s">
        <v>69</v>
      </c>
      <c r="R20" s="17" t="s">
        <v>2</v>
      </c>
      <c r="S20" s="17" t="s">
        <v>3</v>
      </c>
      <c r="T20" s="17" t="s">
        <v>69</v>
      </c>
      <c r="U20" s="17" t="s">
        <v>2</v>
      </c>
      <c r="V20" s="17" t="s">
        <v>3</v>
      </c>
      <c r="W20" s="17" t="s">
        <v>69</v>
      </c>
      <c r="X20" s="17" t="s">
        <v>2</v>
      </c>
      <c r="Y20" s="17" t="s">
        <v>3</v>
      </c>
      <c r="Z20" s="17" t="s">
        <v>69</v>
      </c>
    </row>
    <row r="21" spans="3:26" x14ac:dyDescent="0.55000000000000004">
      <c r="C21" s="208" t="s">
        <v>16</v>
      </c>
      <c r="D21" s="209"/>
      <c r="E21" s="210"/>
      <c r="F21" s="20">
        <f>COUNTIF('Analysis Sheet'!D3:M3,"Yes")</f>
        <v>0</v>
      </c>
      <c r="G21" s="20">
        <f>COUNTIF('Analysis Sheet'!D3:M3,"No")</f>
        <v>0</v>
      </c>
      <c r="H21" s="19" t="str">
        <f>IFERROR(F21/(SUM(F21:G21)),"No Data")</f>
        <v>No Data</v>
      </c>
      <c r="I21" s="16">
        <f>COUNTIF('Analysis Sheet'!D20:M20,"Yes")</f>
        <v>0</v>
      </c>
      <c r="J21" s="16">
        <f>COUNTIF('Analysis Sheet'!D20:M20,"No")</f>
        <v>0</v>
      </c>
      <c r="K21" s="18" t="str">
        <f>IFERROR(I21/(SUM(I21:J21)),"No Data")</f>
        <v>No Data</v>
      </c>
      <c r="L21" s="16">
        <f>COUNTIF('Analysis Sheet'!D37:M37,"Yes")</f>
        <v>0</v>
      </c>
      <c r="M21" s="16">
        <f>COUNTIF('Analysis Sheet'!D37:M37,"No")</f>
        <v>0</v>
      </c>
      <c r="N21" s="18" t="str">
        <f>IFERROR(L21/(SUM(L21:M21)),"No Data")</f>
        <v>No Data</v>
      </c>
      <c r="O21" s="16">
        <f>COUNTIF('Analysis Sheet'!D54:M54,"Yes")</f>
        <v>0</v>
      </c>
      <c r="P21" s="16">
        <f>COUNTIF('Analysis Sheet'!D54:M54,"No")</f>
        <v>0</v>
      </c>
      <c r="Q21" s="18" t="str">
        <f>IFERROR(O21/(SUM(O21:P21)),"No Data")</f>
        <v>No Data</v>
      </c>
      <c r="R21" s="16">
        <f>COUNTIF('Analysis Sheet'!D71:M71,"Yes")</f>
        <v>0</v>
      </c>
      <c r="S21" s="16">
        <f>COUNTIF('Analysis Sheet'!D71:M71,"No")</f>
        <v>0</v>
      </c>
      <c r="T21" s="18" t="str">
        <f>IFERROR(R21/(SUM(R21:S21)),"No Data")</f>
        <v>No Data</v>
      </c>
      <c r="U21" s="16">
        <f>COUNTIF('Analysis Sheet'!D88:M88,"Yes")</f>
        <v>0</v>
      </c>
      <c r="V21" s="16">
        <f>COUNTIF('Analysis Sheet'!D88:M88,"No")</f>
        <v>0</v>
      </c>
      <c r="W21" s="18" t="str">
        <f>IFERROR(U21/(SUM(U21:V21)),"No Data")</f>
        <v>No Data</v>
      </c>
      <c r="X21" s="16">
        <f>COUNTIF('Analysis Sheet'!D105:M105,"Yes")</f>
        <v>0</v>
      </c>
      <c r="Y21" s="16">
        <f>COUNTIF('Analysis Sheet'!D105:M105,"No")</f>
        <v>0</v>
      </c>
      <c r="Z21" s="18" t="str">
        <f>IFERROR(X21/(SUM(X21:Y21)),"No Data")</f>
        <v>No Data</v>
      </c>
    </row>
    <row r="22" spans="3:26" x14ac:dyDescent="0.55000000000000004">
      <c r="C22" s="208" t="s">
        <v>17</v>
      </c>
      <c r="D22" s="209"/>
      <c r="E22" s="210"/>
      <c r="F22" s="20">
        <f>COUNTIF('Analysis Sheet'!D4:M4,"Yes")</f>
        <v>0</v>
      </c>
      <c r="G22" s="20">
        <f>COUNTIF('Analysis Sheet'!D4:M4,"No")</f>
        <v>0</v>
      </c>
      <c r="H22" s="19" t="str">
        <f t="shared" ref="H22:H30" si="0">IFERROR(F22/(SUM(F22:G22)),"No Data")</f>
        <v>No Data</v>
      </c>
      <c r="I22" s="16">
        <f>COUNTIF('Analysis Sheet'!D21:M21,"Yes")</f>
        <v>0</v>
      </c>
      <c r="J22" s="16">
        <f>COUNTIF('Analysis Sheet'!D21:M21,"No")</f>
        <v>0</v>
      </c>
      <c r="K22" s="18" t="str">
        <f t="shared" ref="K22:K30" si="1">IFERROR(I22/(SUM(I22:J22)),"No Data")</f>
        <v>No Data</v>
      </c>
      <c r="L22" s="16">
        <f>COUNTIF('Analysis Sheet'!D38:M38,"Yes")</f>
        <v>0</v>
      </c>
      <c r="M22" s="16">
        <f>COUNTIF('Analysis Sheet'!D38:M38,"No")</f>
        <v>0</v>
      </c>
      <c r="N22" s="18" t="str">
        <f t="shared" ref="N22:N30" si="2">IFERROR(L22/(SUM(L22:M22)),"No Data")</f>
        <v>No Data</v>
      </c>
      <c r="O22" s="16">
        <f>COUNTIF('Analysis Sheet'!D55:M55,"Yes")</f>
        <v>0</v>
      </c>
      <c r="P22" s="16">
        <f>COUNTIF('Analysis Sheet'!D55:M55,"No")</f>
        <v>0</v>
      </c>
      <c r="Q22" s="18" t="str">
        <f t="shared" ref="Q22:Q30" si="3">IFERROR(O22/(SUM(O22:P22)),"No Data")</f>
        <v>No Data</v>
      </c>
      <c r="R22" s="16">
        <f>COUNTIF('Analysis Sheet'!D72:M72,"Yes")</f>
        <v>0</v>
      </c>
      <c r="S22" s="16">
        <f>COUNTIF('Analysis Sheet'!D72:M72,"No")</f>
        <v>0</v>
      </c>
      <c r="T22" s="18" t="str">
        <f t="shared" ref="T22:T30" si="4">IFERROR(R22/(SUM(R22:S22)),"No Data")</f>
        <v>No Data</v>
      </c>
      <c r="U22" s="16">
        <f>COUNTIF('Analysis Sheet'!D89:M89,"Yes")</f>
        <v>0</v>
      </c>
      <c r="V22" s="16">
        <f>COUNTIF('Analysis Sheet'!D89:M89,"No")</f>
        <v>0</v>
      </c>
      <c r="W22" s="18" t="str">
        <f t="shared" ref="W22:W30" si="5">IFERROR(U22/(SUM(U22:V22)),"No Data")</f>
        <v>No Data</v>
      </c>
      <c r="X22" s="16">
        <f>COUNTIF('Analysis Sheet'!D106:M106,"Yes")</f>
        <v>0</v>
      </c>
      <c r="Y22" s="16">
        <f>COUNTIF('Analysis Sheet'!D106:M106,"No")</f>
        <v>0</v>
      </c>
      <c r="Z22" s="18" t="str">
        <f t="shared" ref="Z22:Z30" si="6">IFERROR(X22/(SUM(X22:Y22)),"No Data")</f>
        <v>No Data</v>
      </c>
    </row>
    <row r="23" spans="3:26" x14ac:dyDescent="0.55000000000000004">
      <c r="C23" s="208" t="s">
        <v>18</v>
      </c>
      <c r="D23" s="209"/>
      <c r="E23" s="210"/>
      <c r="F23" s="20">
        <f>COUNTIF('Analysis Sheet'!D5:M5,"Yes")</f>
        <v>0</v>
      </c>
      <c r="G23" s="20">
        <f>COUNTIF('Analysis Sheet'!D5:M5,"No")</f>
        <v>0</v>
      </c>
      <c r="H23" s="19" t="str">
        <f t="shared" si="0"/>
        <v>No Data</v>
      </c>
      <c r="I23" s="16">
        <f>COUNTIF('Analysis Sheet'!D22:M22,"Yes")</f>
        <v>0</v>
      </c>
      <c r="J23" s="16">
        <f>COUNTIF('Analysis Sheet'!D22:M22,"No")</f>
        <v>0</v>
      </c>
      <c r="K23" s="18" t="str">
        <f t="shared" si="1"/>
        <v>No Data</v>
      </c>
      <c r="L23" s="16">
        <f>COUNTIF('Analysis Sheet'!D39:M39,"Yes")</f>
        <v>0</v>
      </c>
      <c r="M23" s="16">
        <f>COUNTIF('Analysis Sheet'!D39:M39,"No")</f>
        <v>0</v>
      </c>
      <c r="N23" s="18" t="str">
        <f t="shared" si="2"/>
        <v>No Data</v>
      </c>
      <c r="O23" s="16">
        <f>COUNTIF('Analysis Sheet'!D56:M56,"Yes")</f>
        <v>0</v>
      </c>
      <c r="P23" s="16">
        <f>COUNTIF('Analysis Sheet'!D56:M56,"No")</f>
        <v>0</v>
      </c>
      <c r="Q23" s="18" t="str">
        <f t="shared" si="3"/>
        <v>No Data</v>
      </c>
      <c r="R23" s="16">
        <f>COUNTIF('Analysis Sheet'!D73:M73,"Yes")</f>
        <v>0</v>
      </c>
      <c r="S23" s="16">
        <f>COUNTIF('Analysis Sheet'!D73:M73,"No")</f>
        <v>0</v>
      </c>
      <c r="T23" s="18" t="str">
        <f t="shared" si="4"/>
        <v>No Data</v>
      </c>
      <c r="U23" s="16">
        <f>COUNTIF('Analysis Sheet'!D90:M90,"Yes")</f>
        <v>0</v>
      </c>
      <c r="V23" s="16">
        <f>COUNTIF('Analysis Sheet'!D90:M90,"No")</f>
        <v>0</v>
      </c>
      <c r="W23" s="18" t="str">
        <f t="shared" si="5"/>
        <v>No Data</v>
      </c>
      <c r="X23" s="16">
        <f>COUNTIF('Analysis Sheet'!D107:M107,"Yes")</f>
        <v>0</v>
      </c>
      <c r="Y23" s="16">
        <f>COUNTIF('Analysis Sheet'!D107:M107,"No")</f>
        <v>0</v>
      </c>
      <c r="Z23" s="18" t="str">
        <f t="shared" si="6"/>
        <v>No Data</v>
      </c>
    </row>
    <row r="24" spans="3:26" x14ac:dyDescent="0.55000000000000004">
      <c r="C24" s="225" t="s">
        <v>129</v>
      </c>
      <c r="D24" s="226"/>
      <c r="E24" s="227"/>
      <c r="F24" s="20">
        <f>COUNTIF('Analysis Sheet'!D6:M6,"Yes")</f>
        <v>0</v>
      </c>
      <c r="G24" s="20">
        <f>COUNTIF('Analysis Sheet'!D6:M6,"No")</f>
        <v>0</v>
      </c>
      <c r="H24" s="19" t="str">
        <f t="shared" si="0"/>
        <v>No Data</v>
      </c>
      <c r="I24" s="16">
        <f>COUNTIF('Analysis Sheet'!D23:M23,"Yes")</f>
        <v>0</v>
      </c>
      <c r="J24" s="16">
        <f>COUNTIF('Analysis Sheet'!D23:M23,"No")</f>
        <v>0</v>
      </c>
      <c r="K24" s="18" t="str">
        <f t="shared" si="1"/>
        <v>No Data</v>
      </c>
      <c r="L24" s="16">
        <f>COUNTIF('Analysis Sheet'!D40:M40,"Yes")</f>
        <v>0</v>
      </c>
      <c r="M24" s="16">
        <f>COUNTIF('Analysis Sheet'!D40:M40,"No")</f>
        <v>0</v>
      </c>
      <c r="N24" s="18" t="str">
        <f t="shared" si="2"/>
        <v>No Data</v>
      </c>
      <c r="O24" s="16">
        <f>COUNTIF('Analysis Sheet'!D57:M57,"Yes")</f>
        <v>0</v>
      </c>
      <c r="P24" s="16">
        <f>COUNTIF('Analysis Sheet'!D57:M57,"No")</f>
        <v>0</v>
      </c>
      <c r="Q24" s="18" t="str">
        <f t="shared" si="3"/>
        <v>No Data</v>
      </c>
      <c r="R24" s="16">
        <f>COUNTIF('Analysis Sheet'!D74:M74,"Yes")</f>
        <v>0</v>
      </c>
      <c r="S24" s="16">
        <f>COUNTIF('Analysis Sheet'!D74:M74,"No")</f>
        <v>0</v>
      </c>
      <c r="T24" s="18" t="str">
        <f t="shared" si="4"/>
        <v>No Data</v>
      </c>
      <c r="U24" s="16">
        <f>COUNTIF('Analysis Sheet'!D91:M91,"Yes")</f>
        <v>0</v>
      </c>
      <c r="V24" s="16">
        <f>COUNTIF('Analysis Sheet'!D91:M91,"No")</f>
        <v>0</v>
      </c>
      <c r="W24" s="18" t="str">
        <f t="shared" si="5"/>
        <v>No Data</v>
      </c>
      <c r="X24" s="16">
        <f>COUNTIF('Analysis Sheet'!D108:M108,"Yes")</f>
        <v>0</v>
      </c>
      <c r="Y24" s="16">
        <f>COUNTIF('Analysis Sheet'!D108:M108,"No")</f>
        <v>0</v>
      </c>
      <c r="Z24" s="18" t="str">
        <f t="shared" si="6"/>
        <v>No Data</v>
      </c>
    </row>
    <row r="25" spans="3:26" x14ac:dyDescent="0.55000000000000004">
      <c r="C25" s="228" t="s">
        <v>23</v>
      </c>
      <c r="D25" s="229"/>
      <c r="E25" s="230"/>
      <c r="F25" s="20">
        <f>COUNTIF('Analysis Sheet'!D7:M7,"Yes")</f>
        <v>0</v>
      </c>
      <c r="G25" s="20">
        <f>COUNTIF('Analysis Sheet'!D7:M7,"No")</f>
        <v>0</v>
      </c>
      <c r="H25" s="19" t="str">
        <f t="shared" si="0"/>
        <v>No Data</v>
      </c>
      <c r="I25" s="16">
        <f>COUNTIF('Analysis Sheet'!D24:M24,"Yes")</f>
        <v>0</v>
      </c>
      <c r="J25" s="16">
        <f>COUNTIF('Analysis Sheet'!D24:M24,"No")</f>
        <v>0</v>
      </c>
      <c r="K25" s="18" t="str">
        <f t="shared" si="1"/>
        <v>No Data</v>
      </c>
      <c r="L25" s="16">
        <f>COUNTIF('Analysis Sheet'!D41:M41,"Yes")</f>
        <v>0</v>
      </c>
      <c r="M25" s="16">
        <f>COUNTIF('Analysis Sheet'!D41:M41,"No")</f>
        <v>0</v>
      </c>
      <c r="N25" s="18" t="str">
        <f t="shared" si="2"/>
        <v>No Data</v>
      </c>
      <c r="O25" s="16">
        <f>COUNTIF('Analysis Sheet'!D58:M58,"Yes")</f>
        <v>0</v>
      </c>
      <c r="P25" s="16">
        <f>COUNTIF('Analysis Sheet'!D58:M58,"No")</f>
        <v>0</v>
      </c>
      <c r="Q25" s="18" t="str">
        <f t="shared" si="3"/>
        <v>No Data</v>
      </c>
      <c r="R25" s="16">
        <f>COUNTIF('Analysis Sheet'!D75:M75,"Yes")</f>
        <v>0</v>
      </c>
      <c r="S25" s="16">
        <f>COUNTIF('Analysis Sheet'!D75:M75,"No")</f>
        <v>0</v>
      </c>
      <c r="T25" s="18" t="str">
        <f t="shared" si="4"/>
        <v>No Data</v>
      </c>
      <c r="U25" s="16">
        <f>COUNTIF('Analysis Sheet'!D92:M92,"Yes")</f>
        <v>0</v>
      </c>
      <c r="V25" s="16">
        <f>COUNTIF('Analysis Sheet'!D92:M92,"No")</f>
        <v>0</v>
      </c>
      <c r="W25" s="18" t="str">
        <f t="shared" si="5"/>
        <v>No Data</v>
      </c>
      <c r="X25" s="16">
        <f>COUNTIF('Analysis Sheet'!D109:M109,"Yes")</f>
        <v>0</v>
      </c>
      <c r="Y25" s="16">
        <f>COUNTIF('Analysis Sheet'!D109:M109,"No")</f>
        <v>0</v>
      </c>
      <c r="Z25" s="18" t="str">
        <f t="shared" si="6"/>
        <v>No Data</v>
      </c>
    </row>
    <row r="26" spans="3:26" x14ac:dyDescent="0.55000000000000004">
      <c r="C26" s="228" t="s">
        <v>24</v>
      </c>
      <c r="D26" s="229"/>
      <c r="E26" s="230"/>
      <c r="F26" s="20">
        <f>COUNTIF('Analysis Sheet'!D8:M8,"Yes")</f>
        <v>0</v>
      </c>
      <c r="G26" s="20">
        <f>COUNTIF('Analysis Sheet'!D8:M8,"No")</f>
        <v>0</v>
      </c>
      <c r="H26" s="19" t="str">
        <f t="shared" si="0"/>
        <v>No Data</v>
      </c>
      <c r="I26" s="16">
        <f>COUNTIF('Analysis Sheet'!D25:M25,"Yes")</f>
        <v>0</v>
      </c>
      <c r="J26" s="16">
        <f>COUNTIF('Analysis Sheet'!D25:M25,"No")</f>
        <v>0</v>
      </c>
      <c r="K26" s="18" t="str">
        <f t="shared" si="1"/>
        <v>No Data</v>
      </c>
      <c r="L26" s="16">
        <f>COUNTIF('Analysis Sheet'!D42:M42,"Yes")</f>
        <v>0</v>
      </c>
      <c r="M26" s="16">
        <f>COUNTIF('Analysis Sheet'!D42:M42,"No")</f>
        <v>0</v>
      </c>
      <c r="N26" s="18" t="str">
        <f t="shared" si="2"/>
        <v>No Data</v>
      </c>
      <c r="O26" s="16">
        <f>COUNTIF('Analysis Sheet'!D59:M59,"Yes")</f>
        <v>0</v>
      </c>
      <c r="P26" s="16">
        <f>COUNTIF('Analysis Sheet'!D59:M59,"No")</f>
        <v>0</v>
      </c>
      <c r="Q26" s="18" t="str">
        <f t="shared" si="3"/>
        <v>No Data</v>
      </c>
      <c r="R26" s="16">
        <f>COUNTIF('Analysis Sheet'!D76:M76,"Yes")</f>
        <v>0</v>
      </c>
      <c r="S26" s="16">
        <f>COUNTIF('Analysis Sheet'!D76:M76,"No")</f>
        <v>0</v>
      </c>
      <c r="T26" s="18" t="str">
        <f t="shared" si="4"/>
        <v>No Data</v>
      </c>
      <c r="U26" s="16">
        <f>COUNTIF('Analysis Sheet'!D93:M93,"Yes")</f>
        <v>0</v>
      </c>
      <c r="V26" s="16">
        <f>COUNTIF('Analysis Sheet'!D93:M93,"No")</f>
        <v>0</v>
      </c>
      <c r="W26" s="18" t="str">
        <f t="shared" si="5"/>
        <v>No Data</v>
      </c>
      <c r="X26" s="16">
        <f>COUNTIF('Analysis Sheet'!D110:M110,"Yes")</f>
        <v>0</v>
      </c>
      <c r="Y26" s="16">
        <f>COUNTIF('Analysis Sheet'!D110:M110,"No")</f>
        <v>0</v>
      </c>
      <c r="Z26" s="18" t="str">
        <f t="shared" si="6"/>
        <v>No Data</v>
      </c>
    </row>
    <row r="27" spans="3:26" x14ac:dyDescent="0.55000000000000004">
      <c r="C27" s="228" t="s">
        <v>72</v>
      </c>
      <c r="D27" s="229"/>
      <c r="E27" s="230"/>
      <c r="F27" s="20">
        <f>COUNTIF('Analysis Sheet'!D9:M9,"Yes")</f>
        <v>0</v>
      </c>
      <c r="G27" s="20">
        <f>COUNTIF('Analysis Sheet'!D9:M9,"No")</f>
        <v>0</v>
      </c>
      <c r="H27" s="19" t="str">
        <f t="shared" si="0"/>
        <v>No Data</v>
      </c>
      <c r="I27" s="16">
        <f>COUNTIF('Analysis Sheet'!D26:M26,"Yes")</f>
        <v>0</v>
      </c>
      <c r="J27" s="16">
        <f>COUNTIF('Analysis Sheet'!D26:M26,"No")</f>
        <v>0</v>
      </c>
      <c r="K27" s="18" t="str">
        <f t="shared" si="1"/>
        <v>No Data</v>
      </c>
      <c r="L27" s="16">
        <f>COUNTIF('Analysis Sheet'!D43:M43,"Yes")</f>
        <v>0</v>
      </c>
      <c r="M27" s="16">
        <f>COUNTIF('Analysis Sheet'!D43:M43,"No")</f>
        <v>0</v>
      </c>
      <c r="N27" s="18" t="str">
        <f t="shared" si="2"/>
        <v>No Data</v>
      </c>
      <c r="O27" s="16">
        <f>COUNTIF('Analysis Sheet'!D60:M60,"Yes")</f>
        <v>0</v>
      </c>
      <c r="P27" s="16">
        <f>COUNTIF('Analysis Sheet'!D60:M60,"No")</f>
        <v>0</v>
      </c>
      <c r="Q27" s="18" t="str">
        <f t="shared" si="3"/>
        <v>No Data</v>
      </c>
      <c r="R27" s="16">
        <f>COUNTIF('Analysis Sheet'!D77:M77,"Yes")</f>
        <v>0</v>
      </c>
      <c r="S27" s="16">
        <f>COUNTIF('Analysis Sheet'!D77:M77,"No")</f>
        <v>0</v>
      </c>
      <c r="T27" s="18" t="str">
        <f t="shared" si="4"/>
        <v>No Data</v>
      </c>
      <c r="U27" s="16">
        <f>COUNTIF('Analysis Sheet'!D94:M94,"Yes")</f>
        <v>0</v>
      </c>
      <c r="V27" s="16">
        <f>COUNTIF('Analysis Sheet'!D94:M94,"No")</f>
        <v>0</v>
      </c>
      <c r="W27" s="18" t="str">
        <f t="shared" si="5"/>
        <v>No Data</v>
      </c>
      <c r="X27" s="16">
        <f>COUNTIF('Analysis Sheet'!D111:M111,"Yes")</f>
        <v>0</v>
      </c>
      <c r="Y27" s="16">
        <f>COUNTIF('Analysis Sheet'!D111:M111,"No")</f>
        <v>0</v>
      </c>
      <c r="Z27" s="18" t="str">
        <f t="shared" si="6"/>
        <v>No Data</v>
      </c>
    </row>
    <row r="28" spans="3:26" x14ac:dyDescent="0.55000000000000004">
      <c r="C28" s="231" t="s">
        <v>20</v>
      </c>
      <c r="D28" s="232"/>
      <c r="E28" s="233"/>
      <c r="F28" s="20">
        <f>COUNTIF('Analysis Sheet'!D10:M10,"Yes")</f>
        <v>0</v>
      </c>
      <c r="G28" s="20">
        <f>COUNTIF('Analysis Sheet'!D10:M10,"No")</f>
        <v>0</v>
      </c>
      <c r="H28" s="19" t="str">
        <f t="shared" si="0"/>
        <v>No Data</v>
      </c>
      <c r="I28" s="16">
        <f>COUNTIF('Analysis Sheet'!D27:M27,"Yes")</f>
        <v>0</v>
      </c>
      <c r="J28" s="16">
        <f>COUNTIF('Analysis Sheet'!D27:M27,"No")</f>
        <v>0</v>
      </c>
      <c r="K28" s="18" t="str">
        <f t="shared" si="1"/>
        <v>No Data</v>
      </c>
      <c r="L28" s="16">
        <f>COUNTIF('Analysis Sheet'!D44:M44,"Yes")</f>
        <v>0</v>
      </c>
      <c r="M28" s="16">
        <f>COUNTIF('Analysis Sheet'!D44:M44,"No")</f>
        <v>0</v>
      </c>
      <c r="N28" s="18" t="str">
        <f t="shared" si="2"/>
        <v>No Data</v>
      </c>
      <c r="O28" s="16">
        <f>COUNTIF('Analysis Sheet'!D61:M61,"Yes")</f>
        <v>0</v>
      </c>
      <c r="P28" s="16">
        <f>COUNTIF('Analysis Sheet'!D61:M61,"No")</f>
        <v>0</v>
      </c>
      <c r="Q28" s="18" t="str">
        <f t="shared" si="3"/>
        <v>No Data</v>
      </c>
      <c r="R28" s="16">
        <f>COUNTIF('Analysis Sheet'!D78:M78,"Yes")</f>
        <v>0</v>
      </c>
      <c r="S28" s="16">
        <f>COUNTIF('Analysis Sheet'!D78:M78,"No")</f>
        <v>0</v>
      </c>
      <c r="T28" s="18" t="str">
        <f t="shared" si="4"/>
        <v>No Data</v>
      </c>
      <c r="U28" s="16">
        <f>COUNTIF('Analysis Sheet'!D95:M95,"Yes")</f>
        <v>0</v>
      </c>
      <c r="V28" s="16">
        <f>COUNTIF('Analysis Sheet'!D95:M95,"No")</f>
        <v>0</v>
      </c>
      <c r="W28" s="18" t="str">
        <f t="shared" si="5"/>
        <v>No Data</v>
      </c>
      <c r="X28" s="16">
        <f>COUNTIF('Analysis Sheet'!D112:M112,"Yes")</f>
        <v>0</v>
      </c>
      <c r="Y28" s="16">
        <f>COUNTIF('Analysis Sheet'!D112:M112,"No")</f>
        <v>0</v>
      </c>
      <c r="Z28" s="18" t="str">
        <f t="shared" si="6"/>
        <v>No Data</v>
      </c>
    </row>
    <row r="29" spans="3:26" x14ac:dyDescent="0.55000000000000004">
      <c r="C29" s="220" t="s">
        <v>100</v>
      </c>
      <c r="D29" s="221"/>
      <c r="E29" s="222"/>
      <c r="F29" s="20">
        <f>COUNTIF('Analysis Sheet'!D11:M11,"Yes")</f>
        <v>0</v>
      </c>
      <c r="G29" s="20">
        <f>COUNTIF('Analysis Sheet'!D11:M11,"No")</f>
        <v>0</v>
      </c>
      <c r="H29" s="19" t="str">
        <f t="shared" si="0"/>
        <v>No Data</v>
      </c>
      <c r="I29" s="16">
        <f>COUNTIF('Analysis Sheet'!D28:M28,"Yes")</f>
        <v>0</v>
      </c>
      <c r="J29" s="16">
        <f>COUNTIF('Analysis Sheet'!D28:M28,"No")</f>
        <v>0</v>
      </c>
      <c r="K29" s="18" t="str">
        <f t="shared" si="1"/>
        <v>No Data</v>
      </c>
      <c r="L29" s="16">
        <f>COUNTIF('Analysis Sheet'!D45:M45,"Yes")</f>
        <v>0</v>
      </c>
      <c r="M29" s="16">
        <f>COUNTIF('Analysis Sheet'!D45:M45,"No")</f>
        <v>0</v>
      </c>
      <c r="N29" s="18" t="str">
        <f t="shared" si="2"/>
        <v>No Data</v>
      </c>
      <c r="O29" s="16">
        <f>COUNTIF('Analysis Sheet'!D62:M62,"Yes")</f>
        <v>0</v>
      </c>
      <c r="P29" s="16">
        <f>COUNTIF('Analysis Sheet'!D62:M62,"No")</f>
        <v>0</v>
      </c>
      <c r="Q29" s="18" t="str">
        <f t="shared" si="3"/>
        <v>No Data</v>
      </c>
      <c r="R29" s="16">
        <f>COUNTIF('Analysis Sheet'!D79:M79,"Yes")</f>
        <v>0</v>
      </c>
      <c r="S29" s="16">
        <f>COUNTIF('Analysis Sheet'!D79:M79,"No")</f>
        <v>0</v>
      </c>
      <c r="T29" s="18" t="str">
        <f t="shared" si="4"/>
        <v>No Data</v>
      </c>
      <c r="U29" s="16">
        <f>COUNTIF('Analysis Sheet'!D96:M96,"Yes")</f>
        <v>0</v>
      </c>
      <c r="V29" s="16">
        <f>COUNTIF('Analysis Sheet'!D96:M96,"No")</f>
        <v>0</v>
      </c>
      <c r="W29" s="18" t="str">
        <f t="shared" si="5"/>
        <v>No Data</v>
      </c>
      <c r="X29" s="16">
        <f>COUNTIF('Analysis Sheet'!D113:M113,"Yes")</f>
        <v>0</v>
      </c>
      <c r="Y29" s="16">
        <f>COUNTIF('Analysis Sheet'!D113:M113,"No")</f>
        <v>0</v>
      </c>
      <c r="Z29" s="18" t="str">
        <f t="shared" si="6"/>
        <v>No Data</v>
      </c>
    </row>
    <row r="30" spans="3:26" x14ac:dyDescent="0.55000000000000004">
      <c r="C30" s="220" t="s">
        <v>28</v>
      </c>
      <c r="D30" s="221"/>
      <c r="E30" s="222"/>
      <c r="F30" s="20">
        <f>COUNTIF('Analysis Sheet'!D12:M12,"Yes")</f>
        <v>0</v>
      </c>
      <c r="G30" s="20">
        <f>COUNTIF('Analysis Sheet'!D12:M12,"No")</f>
        <v>0</v>
      </c>
      <c r="H30" s="19" t="str">
        <f t="shared" si="0"/>
        <v>No Data</v>
      </c>
      <c r="I30" s="16">
        <f>COUNTIF('Analysis Sheet'!D29:M29,"Yes")</f>
        <v>0</v>
      </c>
      <c r="J30" s="16">
        <f>COUNTIF('Analysis Sheet'!D29:M29,"No")</f>
        <v>0</v>
      </c>
      <c r="K30" s="18" t="str">
        <f t="shared" si="1"/>
        <v>No Data</v>
      </c>
      <c r="L30" s="16">
        <f>COUNTIF('Analysis Sheet'!D46:M46,"Yes")</f>
        <v>0</v>
      </c>
      <c r="M30" s="16">
        <f>COUNTIF('Analysis Sheet'!D46:M46,"No")</f>
        <v>0</v>
      </c>
      <c r="N30" s="18" t="str">
        <f t="shared" si="2"/>
        <v>No Data</v>
      </c>
      <c r="O30" s="16">
        <f>COUNTIF('Analysis Sheet'!D63:M63,"Yes")</f>
        <v>0</v>
      </c>
      <c r="P30" s="16">
        <f>COUNTIF('Analysis Sheet'!D63:M63,"No")</f>
        <v>0</v>
      </c>
      <c r="Q30" s="18" t="str">
        <f t="shared" si="3"/>
        <v>No Data</v>
      </c>
      <c r="R30" s="16">
        <f>COUNTIF('Analysis Sheet'!D80:M80,"Yes")</f>
        <v>0</v>
      </c>
      <c r="S30" s="16">
        <f>COUNTIF('Analysis Sheet'!D80:M80,"No")</f>
        <v>0</v>
      </c>
      <c r="T30" s="18" t="str">
        <f t="shared" si="4"/>
        <v>No Data</v>
      </c>
      <c r="U30" s="16">
        <f>COUNTIF('Analysis Sheet'!D97:M97,"Yes")</f>
        <v>0</v>
      </c>
      <c r="V30" s="16">
        <f>COUNTIF('Analysis Sheet'!D97:M97,"No")</f>
        <v>0</v>
      </c>
      <c r="W30" s="18" t="str">
        <f t="shared" si="5"/>
        <v>No Data</v>
      </c>
      <c r="X30" s="16">
        <f>COUNTIF('Analysis Sheet'!D114:M114,"Yes")</f>
        <v>0</v>
      </c>
      <c r="Y30" s="16">
        <f>COUNTIF('Analysis Sheet'!D114:M114,"No")</f>
        <v>0</v>
      </c>
      <c r="Z30" s="18" t="str">
        <f t="shared" si="6"/>
        <v>No Data</v>
      </c>
    </row>
    <row r="31" spans="3:26" x14ac:dyDescent="0.55000000000000004">
      <c r="C31" s="27"/>
      <c r="D31" s="27"/>
      <c r="E31" s="27"/>
      <c r="F31" s="27"/>
      <c r="G31" s="27"/>
      <c r="H31" s="28"/>
      <c r="I31" s="28"/>
      <c r="J31" s="29"/>
      <c r="K31" s="30"/>
      <c r="L31" s="30"/>
      <c r="M31" s="31"/>
      <c r="P31" s="69"/>
    </row>
    <row r="32" spans="3:26" x14ac:dyDescent="0.55000000000000004">
      <c r="C32" s="27"/>
      <c r="D32" s="27"/>
      <c r="E32" s="27"/>
      <c r="F32" s="27"/>
      <c r="H32" s="187" t="str">
        <f>'Pre-Programme'!$G$7</f>
        <v>Pre-programme</v>
      </c>
      <c r="I32" s="187"/>
      <c r="J32" s="188" t="str">
        <f>'Post-Programme'!$G$7</f>
        <v>Post-programme</v>
      </c>
      <c r="K32" s="188"/>
      <c r="L32" s="187" t="str">
        <f>'Post-Prog 2'!$G$7</f>
        <v>Blank</v>
      </c>
      <c r="M32" s="187"/>
      <c r="N32" s="187" t="str">
        <f>'Post-Prog 3'!$G$7</f>
        <v>Blank</v>
      </c>
      <c r="O32" s="187"/>
      <c r="P32" s="187" t="str">
        <f>'Post-Prog 4'!$G$7</f>
        <v>Blank</v>
      </c>
      <c r="Q32" s="187"/>
      <c r="R32" s="187" t="str">
        <f>'Post-Prog 5'!$G$7</f>
        <v>Blank</v>
      </c>
      <c r="S32" s="187"/>
      <c r="T32" s="187" t="str">
        <f>'Post-Prog 6'!$G$7</f>
        <v>Blank</v>
      </c>
      <c r="U32" s="187"/>
    </row>
    <row r="33" spans="3:21" x14ac:dyDescent="0.55000000000000004">
      <c r="C33" s="224"/>
      <c r="D33" s="224"/>
      <c r="E33" s="224"/>
      <c r="F33" s="224"/>
      <c r="G33" s="224"/>
      <c r="H33" s="213" t="s">
        <v>33</v>
      </c>
      <c r="I33" s="215"/>
      <c r="J33" s="216" t="s">
        <v>88</v>
      </c>
      <c r="K33" s="218"/>
      <c r="L33" s="216" t="s">
        <v>136</v>
      </c>
      <c r="M33" s="218"/>
      <c r="N33" s="216" t="s">
        <v>137</v>
      </c>
      <c r="O33" s="218"/>
      <c r="P33" s="216" t="s">
        <v>138</v>
      </c>
      <c r="Q33" s="218"/>
      <c r="R33" s="216" t="s">
        <v>139</v>
      </c>
      <c r="S33" s="218"/>
      <c r="T33" s="216" t="s">
        <v>140</v>
      </c>
      <c r="U33" s="218"/>
    </row>
    <row r="34" spans="3:21" x14ac:dyDescent="0.55000000000000004">
      <c r="E34" s="15"/>
      <c r="F34" s="15"/>
      <c r="G34" s="13"/>
      <c r="H34" s="35" t="s">
        <v>73</v>
      </c>
      <c r="I34" s="17" t="s">
        <v>69</v>
      </c>
      <c r="J34" s="35" t="s">
        <v>73</v>
      </c>
      <c r="K34" s="17" t="s">
        <v>69</v>
      </c>
      <c r="L34" s="35" t="s">
        <v>73</v>
      </c>
      <c r="M34" s="17" t="s">
        <v>69</v>
      </c>
      <c r="N34" s="35" t="s">
        <v>73</v>
      </c>
      <c r="O34" s="17" t="s">
        <v>69</v>
      </c>
      <c r="P34" s="35" t="s">
        <v>73</v>
      </c>
      <c r="Q34" s="17" t="s">
        <v>69</v>
      </c>
      <c r="R34" s="35" t="s">
        <v>73</v>
      </c>
      <c r="S34" s="17" t="s">
        <v>69</v>
      </c>
      <c r="T34" s="35" t="s">
        <v>73</v>
      </c>
      <c r="U34" s="17" t="s">
        <v>69</v>
      </c>
    </row>
    <row r="35" spans="3:21" x14ac:dyDescent="0.55000000000000004">
      <c r="C35" s="223" t="s">
        <v>75</v>
      </c>
      <c r="D35" s="223"/>
      <c r="E35" s="223"/>
      <c r="F35" s="223"/>
      <c r="G35" s="223"/>
      <c r="H35" s="34">
        <f>COUNTIF('Analysis Sheet'!D13:M13,"Care Home")</f>
        <v>0</v>
      </c>
      <c r="I35" s="19" t="str">
        <f>IFERROR(H35/(SUM($H$35:$H$39)),"No Data")</f>
        <v>No Data</v>
      </c>
      <c r="J35" s="36">
        <f>COUNTIF('Analysis Sheet'!D30:M30,"Care Home")</f>
        <v>0</v>
      </c>
      <c r="K35" s="18" t="str">
        <f>IFERROR(J35/(SUM($J$35:$J$39)),"No Data")</f>
        <v>No Data</v>
      </c>
      <c r="L35" s="36">
        <f>COUNTIF('Analysis Sheet'!D47:M47,"Care Home")</f>
        <v>0</v>
      </c>
      <c r="M35" s="18" t="str">
        <f>IFERROR(L35/(SUM($L$35:$L$39)),"No Data")</f>
        <v>No Data</v>
      </c>
      <c r="N35" s="36">
        <f>COUNTIF('Analysis Sheet'!D64:M64,"Care Home")</f>
        <v>0</v>
      </c>
      <c r="O35" s="18" t="str">
        <f>IFERROR(N35/(SUM($N$35:$N$39)),"No Data")</f>
        <v>No Data</v>
      </c>
      <c r="P35" s="36">
        <f>COUNTIF('Analysis Sheet'!D81:M81,"Care Home")</f>
        <v>0</v>
      </c>
      <c r="Q35" s="18" t="str">
        <f>IFERROR(P35/(SUM($P$35:$P$39)),"No Data")</f>
        <v>No Data</v>
      </c>
      <c r="R35" s="36">
        <f>COUNTIF('Analysis Sheet'!D98:M98,"Care Home")</f>
        <v>0</v>
      </c>
      <c r="S35" s="18" t="str">
        <f>IFERROR(R35/(SUM($R$35:$R$39)),"No Data")</f>
        <v>No Data</v>
      </c>
      <c r="T35" s="36">
        <f>COUNTIF('Analysis Sheet'!D115:M115,"Care Home")</f>
        <v>0</v>
      </c>
      <c r="U35" s="18" t="str">
        <f>IFERROR(T35/(SUM($T$35:$T$39)),"No Data")</f>
        <v>No Data</v>
      </c>
    </row>
    <row r="36" spans="3:21" x14ac:dyDescent="0.55000000000000004">
      <c r="C36" s="223" t="s">
        <v>76</v>
      </c>
      <c r="D36" s="223"/>
      <c r="E36" s="223"/>
      <c r="F36" s="223"/>
      <c r="G36" s="223"/>
      <c r="H36" s="34">
        <f>COUNTIF('Analysis Sheet'!$D13:M13,"Hospice")</f>
        <v>0</v>
      </c>
      <c r="I36" s="19" t="str">
        <f>IFERROR(H36/(SUM($H$35:$H$39)),"No Data")</f>
        <v>No Data</v>
      </c>
      <c r="J36" s="36">
        <f>COUNTIF('Analysis Sheet'!D30:M30,"Hospice")</f>
        <v>0</v>
      </c>
      <c r="K36" s="18" t="str">
        <f>IFERROR(J36/(SUM($J$35:$J$39)),"No Data")</f>
        <v>No Data</v>
      </c>
      <c r="L36" s="36">
        <f>COUNTIF('Analysis Sheet'!D47:M47,"Hospice")</f>
        <v>0</v>
      </c>
      <c r="M36" s="18" t="str">
        <f t="shared" ref="M36:M39" si="7">IFERROR(L36/(SUM($L$35:$L$39)),"No Data")</f>
        <v>No Data</v>
      </c>
      <c r="N36" s="36">
        <f>COUNTIF('Analysis Sheet'!D64:M64,"Hospice")</f>
        <v>0</v>
      </c>
      <c r="O36" s="18" t="str">
        <f t="shared" ref="O36:O39" si="8">IFERROR(N36/(SUM($N$35:$N$39)),"No Data")</f>
        <v>No Data</v>
      </c>
      <c r="P36" s="36">
        <f>COUNTIF('Analysis Sheet'!D81:M81,"Hospice")</f>
        <v>0</v>
      </c>
      <c r="Q36" s="18" t="str">
        <f t="shared" ref="Q36:Q39" si="9">IFERROR(P36/(SUM($P$35:$P$39)),"No Data")</f>
        <v>No Data</v>
      </c>
      <c r="R36" s="36">
        <f>COUNTIF('Analysis Sheet'!D98:M98,"Hospice")</f>
        <v>0</v>
      </c>
      <c r="S36" s="18" t="str">
        <f t="shared" ref="S36:S39" si="10">IFERROR(R36/(SUM($R$35:$R$39)),"No Data")</f>
        <v>No Data</v>
      </c>
      <c r="T36" s="36">
        <f>COUNTIF('Analysis Sheet'!D115:M115,"Hospice")</f>
        <v>0</v>
      </c>
      <c r="U36" s="18" t="str">
        <f t="shared" ref="U36:U39" si="11">IFERROR(T36/(SUM($T$35:$T$39)),"No Data")</f>
        <v>No Data</v>
      </c>
    </row>
    <row r="37" spans="3:21" x14ac:dyDescent="0.55000000000000004">
      <c r="C37" s="223" t="s">
        <v>77</v>
      </c>
      <c r="D37" s="223"/>
      <c r="E37" s="223"/>
      <c r="F37" s="223"/>
      <c r="G37" s="223"/>
      <c r="H37" s="34">
        <f>COUNTIF('Analysis Sheet'!D13:M13,"Home")</f>
        <v>0</v>
      </c>
      <c r="I37" s="19" t="str">
        <f>IFERROR(H37/(SUM($H$35:$H$39)),"No Data")</f>
        <v>No Data</v>
      </c>
      <c r="J37" s="36">
        <f>COUNTIF('Analysis Sheet'!D30:M30,"Home")</f>
        <v>0</v>
      </c>
      <c r="K37" s="18" t="str">
        <f>IFERROR(J37/(SUM($J$35:$J$39)),"No Data")</f>
        <v>No Data</v>
      </c>
      <c r="L37" s="36">
        <f>COUNTIF('Analysis Sheet'!D47:M47,"Home")</f>
        <v>0</v>
      </c>
      <c r="M37" s="18" t="str">
        <f t="shared" si="7"/>
        <v>No Data</v>
      </c>
      <c r="N37" s="36">
        <f>COUNTIF('Analysis Sheet'!D64:M64,"Home")</f>
        <v>0</v>
      </c>
      <c r="O37" s="18" t="str">
        <f t="shared" si="8"/>
        <v>No Data</v>
      </c>
      <c r="P37" s="36">
        <f>COUNTIF('Analysis Sheet'!$D81:M81,"Home")</f>
        <v>0</v>
      </c>
      <c r="Q37" s="18" t="str">
        <f t="shared" si="9"/>
        <v>No Data</v>
      </c>
      <c r="R37" s="36">
        <f>COUNTIF('Analysis Sheet'!D98:M98,"Home")</f>
        <v>0</v>
      </c>
      <c r="S37" s="18" t="str">
        <f t="shared" si="10"/>
        <v>No Data</v>
      </c>
      <c r="T37" s="36">
        <f>COUNTIF('Analysis Sheet'!D115:M115,"Home")</f>
        <v>0</v>
      </c>
      <c r="U37" s="18" t="str">
        <f t="shared" si="11"/>
        <v>No Data</v>
      </c>
    </row>
    <row r="38" spans="3:21" x14ac:dyDescent="0.55000000000000004">
      <c r="C38" s="223" t="s">
        <v>78</v>
      </c>
      <c r="D38" s="223"/>
      <c r="E38" s="223"/>
      <c r="F38" s="223"/>
      <c r="G38" s="223"/>
      <c r="H38" s="34">
        <f>COUNTIF('Analysis Sheet'!D13:M13,"Hospital")</f>
        <v>0</v>
      </c>
      <c r="I38" s="19" t="str">
        <f>IFERROR(H38/(SUM($H$35:$H$39)),"No Data")</f>
        <v>No Data</v>
      </c>
      <c r="J38" s="36">
        <f>COUNTIF('Analysis Sheet'!D30:M30,"Hospital")</f>
        <v>0</v>
      </c>
      <c r="K38" s="18" t="str">
        <f>IFERROR(J38/(SUM($J$35:$J$39)),"No Data")</f>
        <v>No Data</v>
      </c>
      <c r="L38" s="36">
        <f>COUNTIF('Analysis Sheet'!D47:M47,"Hospital")</f>
        <v>0</v>
      </c>
      <c r="M38" s="18" t="str">
        <f t="shared" si="7"/>
        <v>No Data</v>
      </c>
      <c r="N38" s="36">
        <f>COUNTIF('Analysis Sheet'!D64:M64,"Hospital")</f>
        <v>0</v>
      </c>
      <c r="O38" s="18" t="str">
        <f t="shared" si="8"/>
        <v>No Data</v>
      </c>
      <c r="P38" s="36">
        <f>COUNTIF('Analysis Sheet'!D81:M81,"Hospital")</f>
        <v>0</v>
      </c>
      <c r="Q38" s="18" t="str">
        <f t="shared" si="9"/>
        <v>No Data</v>
      </c>
      <c r="R38" s="36">
        <f>COUNTIF('Analysis Sheet'!D98:M98,"Hospital")</f>
        <v>0</v>
      </c>
      <c r="S38" s="18" t="str">
        <f t="shared" si="10"/>
        <v>No Data</v>
      </c>
      <c r="T38" s="36">
        <f>COUNTIF('Analysis Sheet'!D115:M115,"Hospital")</f>
        <v>0</v>
      </c>
      <c r="U38" s="18" t="str">
        <f t="shared" si="11"/>
        <v>No Data</v>
      </c>
    </row>
    <row r="39" spans="3:21" x14ac:dyDescent="0.55000000000000004">
      <c r="C39" s="223" t="s">
        <v>79</v>
      </c>
      <c r="D39" s="223"/>
      <c r="E39" s="223"/>
      <c r="F39" s="223"/>
      <c r="G39" s="223"/>
      <c r="H39" s="34">
        <f>COUNTIF('Analysis Sheet'!D13:M13,"Unrecorded")</f>
        <v>0</v>
      </c>
      <c r="I39" s="19" t="str">
        <f>IFERROR(H39/(SUM($H$35:$H$39)),"No Data")</f>
        <v>No Data</v>
      </c>
      <c r="J39" s="36">
        <f>COUNTIF('Analysis Sheet'!D30:M30,"Unrecorded")</f>
        <v>0</v>
      </c>
      <c r="K39" s="18" t="str">
        <f>IFERROR(J39/(SUM($J$35:$J$39)),"No Data")</f>
        <v>No Data</v>
      </c>
      <c r="L39" s="36">
        <f>COUNTIF('Analysis Sheet'!D47:M47,"Unrecorded")</f>
        <v>0</v>
      </c>
      <c r="M39" s="18" t="str">
        <f t="shared" si="7"/>
        <v>No Data</v>
      </c>
      <c r="N39" s="36">
        <f>COUNTIF('Analysis Sheet'!D64:M64,"Unrecorded")</f>
        <v>0</v>
      </c>
      <c r="O39" s="18" t="str">
        <f t="shared" si="8"/>
        <v>No Data</v>
      </c>
      <c r="P39" s="36">
        <f>COUNTIF('Analysis Sheet'!D81:M81,"Unrecorded")</f>
        <v>0</v>
      </c>
      <c r="Q39" s="18" t="str">
        <f t="shared" si="9"/>
        <v>No Data</v>
      </c>
      <c r="R39" s="36">
        <f>COUNTIF('Analysis Sheet'!D98:M98,"Unrecorded")</f>
        <v>0</v>
      </c>
      <c r="S39" s="18" t="str">
        <f t="shared" si="10"/>
        <v>No Data</v>
      </c>
      <c r="T39" s="36">
        <f>COUNTIF('Analysis Sheet'!D115:M115,"Unrecorded")</f>
        <v>0</v>
      </c>
      <c r="U39" s="18" t="str">
        <f t="shared" si="11"/>
        <v>No Data</v>
      </c>
    </row>
    <row r="40" spans="3:21" x14ac:dyDescent="0.55000000000000004"/>
    <row r="41" spans="3:21" x14ac:dyDescent="0.55000000000000004">
      <c r="H41" s="187" t="str">
        <f>'Pre-Programme'!$G$7</f>
        <v>Pre-programme</v>
      </c>
      <c r="I41" s="187"/>
      <c r="J41" s="188" t="str">
        <f>'Post-Programme'!$G$7</f>
        <v>Post-programme</v>
      </c>
      <c r="K41" s="188"/>
      <c r="L41" s="187" t="str">
        <f>'Post-Prog 2'!$G$7</f>
        <v>Blank</v>
      </c>
      <c r="M41" s="187"/>
      <c r="N41" s="187" t="str">
        <f>'Post-Prog 3'!$G$7</f>
        <v>Blank</v>
      </c>
      <c r="O41" s="187"/>
      <c r="P41" s="187" t="str">
        <f>'Post-Prog 4'!$G$7</f>
        <v>Blank</v>
      </c>
      <c r="Q41" s="187"/>
      <c r="R41" s="187" t="str">
        <f>'Post-Prog 5'!$G$7</f>
        <v>Blank</v>
      </c>
      <c r="S41" s="187"/>
      <c r="T41" s="187" t="str">
        <f>'Post-Prog 6'!$G$7</f>
        <v>Blank</v>
      </c>
      <c r="U41" s="187"/>
    </row>
    <row r="42" spans="3:21" x14ac:dyDescent="0.55000000000000004">
      <c r="C42" s="224"/>
      <c r="D42" s="224"/>
      <c r="E42" s="224"/>
      <c r="F42" s="224"/>
      <c r="G42" s="235"/>
      <c r="H42" s="213" t="s">
        <v>33</v>
      </c>
      <c r="I42" s="215"/>
      <c r="J42" s="216" t="s">
        <v>88</v>
      </c>
      <c r="K42" s="218"/>
      <c r="L42" s="216" t="s">
        <v>136</v>
      </c>
      <c r="M42" s="218"/>
      <c r="N42" s="216" t="s">
        <v>137</v>
      </c>
      <c r="O42" s="218"/>
      <c r="P42" s="216" t="s">
        <v>138</v>
      </c>
      <c r="Q42" s="218"/>
      <c r="R42" s="216" t="s">
        <v>139</v>
      </c>
      <c r="S42" s="218"/>
      <c r="T42" s="216" t="s">
        <v>140</v>
      </c>
      <c r="U42" s="218"/>
    </row>
    <row r="43" spans="3:21" x14ac:dyDescent="0.55000000000000004">
      <c r="E43" s="15"/>
      <c r="F43" s="15"/>
      <c r="G43" s="13"/>
      <c r="H43" s="35" t="s">
        <v>73</v>
      </c>
      <c r="I43" s="17" t="s">
        <v>69</v>
      </c>
      <c r="J43" s="37" t="s">
        <v>73</v>
      </c>
      <c r="K43" s="17" t="s">
        <v>69</v>
      </c>
      <c r="L43" s="37" t="s">
        <v>73</v>
      </c>
      <c r="M43" s="17" t="s">
        <v>69</v>
      </c>
      <c r="N43" s="37" t="s">
        <v>73</v>
      </c>
      <c r="O43" s="17" t="s">
        <v>69</v>
      </c>
      <c r="P43" s="37" t="s">
        <v>73</v>
      </c>
      <c r="Q43" s="17" t="s">
        <v>69</v>
      </c>
      <c r="R43" s="37" t="s">
        <v>73</v>
      </c>
      <c r="S43" s="17" t="s">
        <v>69</v>
      </c>
      <c r="T43" s="37" t="s">
        <v>73</v>
      </c>
      <c r="U43" s="17" t="s">
        <v>69</v>
      </c>
    </row>
    <row r="44" spans="3:21" x14ac:dyDescent="0.55000000000000004">
      <c r="C44" s="234" t="s">
        <v>80</v>
      </c>
      <c r="D44" s="234"/>
      <c r="E44" s="234"/>
      <c r="F44" s="234"/>
      <c r="G44" s="234"/>
      <c r="H44" s="34">
        <f>COUNTIF('Analysis Sheet'!D14:M14,"Care Home")</f>
        <v>0</v>
      </c>
      <c r="I44" s="19" t="str">
        <f>IFERROR(H44/(SUM($H$44:$H$48)),"No Data")</f>
        <v>No Data</v>
      </c>
      <c r="J44" s="36">
        <f>COUNTIF('Analysis Sheet'!D31:M31,"Care Home")</f>
        <v>0</v>
      </c>
      <c r="K44" s="18" t="str">
        <f>IFERROR(J44/(SUM($J$44:$J$48)),"No Data")</f>
        <v>No Data</v>
      </c>
      <c r="L44" s="36">
        <f>COUNTIF('Analysis Sheet'!D48:M48,"Care Home")</f>
        <v>0</v>
      </c>
      <c r="M44" s="18" t="str">
        <f>IFERROR(L44/(SUM($L$44:$L$48)),"No Data")</f>
        <v>No Data</v>
      </c>
      <c r="N44" s="36">
        <f>COUNTIF('Analysis Sheet'!D65:M65,"Care Home")</f>
        <v>0</v>
      </c>
      <c r="O44" s="18" t="str">
        <f>IFERROR(N44/(SUM($N$44:$N$48)),"No Data")</f>
        <v>No Data</v>
      </c>
      <c r="P44" s="36">
        <f>COUNTIF('Analysis Sheet'!D82:M82,"Care Home")</f>
        <v>0</v>
      </c>
      <c r="Q44" s="18" t="str">
        <f>IFERROR(P44/(SUM($P$44:$P$48)),"No Data")</f>
        <v>No Data</v>
      </c>
      <c r="R44" s="36">
        <f>COUNTIF('Analysis Sheet'!D99:M99,"Care Home")</f>
        <v>0</v>
      </c>
      <c r="S44" s="18" t="str">
        <f>IFERROR(R44/(SUM($R$44:$R$48)),"No Data")</f>
        <v>No Data</v>
      </c>
      <c r="T44" s="36">
        <f>COUNTIF('Analysis Sheet'!D116:M116,"Care Home")</f>
        <v>0</v>
      </c>
      <c r="U44" s="18" t="str">
        <f>IFERROR(T44/(SUM($T$44:$T$48)),"No Data")</f>
        <v>No Data</v>
      </c>
    </row>
    <row r="45" spans="3:21" x14ac:dyDescent="0.55000000000000004">
      <c r="C45" s="234" t="s">
        <v>81</v>
      </c>
      <c r="D45" s="234"/>
      <c r="E45" s="234"/>
      <c r="F45" s="234"/>
      <c r="G45" s="234"/>
      <c r="H45" s="34">
        <f>COUNTIF('Analysis Sheet'!D14:M14,"Hospice")</f>
        <v>0</v>
      </c>
      <c r="I45" s="19" t="str">
        <f>IFERROR(H45/(SUM($H$44:$H$48)),"No Data")</f>
        <v>No Data</v>
      </c>
      <c r="J45" s="36">
        <f>COUNTIF('Analysis Sheet'!D31:M31,"Hospice")</f>
        <v>0</v>
      </c>
      <c r="K45" s="18" t="str">
        <f>IFERROR(J45/(SUM($J$44:$J$48)),"No Data")</f>
        <v>No Data</v>
      </c>
      <c r="L45" s="36">
        <f>COUNTIF('Analysis Sheet'!D48:M48,"Hospice")</f>
        <v>0</v>
      </c>
      <c r="M45" s="18" t="str">
        <f t="shared" ref="M45:M48" si="12">IFERROR(L45/(SUM($L$44:$L$48)),"No Data")</f>
        <v>No Data</v>
      </c>
      <c r="N45" s="36">
        <f>COUNTIF('Analysis Sheet'!D65:M65,"Hospice")</f>
        <v>0</v>
      </c>
      <c r="O45" s="18" t="str">
        <f t="shared" ref="O45:O48" si="13">IFERROR(N45/(SUM($N$44:$N$48)),"No Data")</f>
        <v>No Data</v>
      </c>
      <c r="P45" s="36">
        <f>COUNTIF('Analysis Sheet'!D82:M82,"Hospice")</f>
        <v>0</v>
      </c>
      <c r="Q45" s="18" t="str">
        <f t="shared" ref="Q45:Q48" si="14">IFERROR(P45/(SUM($P$44:$P$48)),"No Data")</f>
        <v>No Data</v>
      </c>
      <c r="R45" s="36">
        <f>COUNTIF('Analysis Sheet'!D99:M99,"Hospice")</f>
        <v>0</v>
      </c>
      <c r="S45" s="18" t="str">
        <f t="shared" ref="S45:S48" si="15">IFERROR(R45/(SUM($R$44:$R$48)),"No Data")</f>
        <v>No Data</v>
      </c>
      <c r="T45" s="36">
        <f>COUNTIF('Analysis Sheet'!D116:M116,"Hospice")</f>
        <v>0</v>
      </c>
      <c r="U45" s="18" t="str">
        <f t="shared" ref="U45:U48" si="16">IFERROR(T45/(SUM($T$44:$T$48)),"No Data")</f>
        <v>No Data</v>
      </c>
    </row>
    <row r="46" spans="3:21" x14ac:dyDescent="0.55000000000000004">
      <c r="C46" s="234" t="s">
        <v>82</v>
      </c>
      <c r="D46" s="234"/>
      <c r="E46" s="234"/>
      <c r="F46" s="234"/>
      <c r="G46" s="234"/>
      <c r="H46" s="34">
        <f>COUNTIF('Analysis Sheet'!D14:M14,"Home")</f>
        <v>0</v>
      </c>
      <c r="I46" s="19" t="str">
        <f>IFERROR(H46/(SUM($H$44:$H$48)),"No Data")</f>
        <v>No Data</v>
      </c>
      <c r="J46" s="36">
        <f>COUNTIF('Analysis Sheet'!D31:M31,"Home")</f>
        <v>0</v>
      </c>
      <c r="K46" s="18" t="str">
        <f>IFERROR(J46/(SUM($J$44:$J$48)),"No Data")</f>
        <v>No Data</v>
      </c>
      <c r="L46" s="36">
        <f>COUNTIF('Analysis Sheet'!D48:M48,"Home")</f>
        <v>0</v>
      </c>
      <c r="M46" s="18" t="str">
        <f t="shared" si="12"/>
        <v>No Data</v>
      </c>
      <c r="N46" s="36">
        <f>COUNTIF('Analysis Sheet'!D65:M65,"Home")</f>
        <v>0</v>
      </c>
      <c r="O46" s="18" t="str">
        <f t="shared" si="13"/>
        <v>No Data</v>
      </c>
      <c r="P46" s="36">
        <f>COUNTIF('Analysis Sheet'!D82:M82,"Home")</f>
        <v>0</v>
      </c>
      <c r="Q46" s="18" t="str">
        <f t="shared" si="14"/>
        <v>No Data</v>
      </c>
      <c r="R46" s="36">
        <f>COUNTIF('Analysis Sheet'!D99:M99,"Home")</f>
        <v>0</v>
      </c>
      <c r="S46" s="18" t="str">
        <f t="shared" si="15"/>
        <v>No Data</v>
      </c>
      <c r="T46" s="36">
        <f>COUNTIF('Analysis Sheet'!D116:M116,"Home")</f>
        <v>0</v>
      </c>
      <c r="U46" s="18" t="str">
        <f t="shared" si="16"/>
        <v>No Data</v>
      </c>
    </row>
    <row r="47" spans="3:21" x14ac:dyDescent="0.55000000000000004">
      <c r="C47" s="234" t="s">
        <v>83</v>
      </c>
      <c r="D47" s="234"/>
      <c r="E47" s="234"/>
      <c r="F47" s="234"/>
      <c r="G47" s="234"/>
      <c r="H47" s="34">
        <f>COUNTIF('Analysis Sheet'!D14:M14,"Hospital")</f>
        <v>0</v>
      </c>
      <c r="I47" s="19" t="str">
        <f>IFERROR(H47/(SUM($H$44:$H$48)),"No Data")</f>
        <v>No Data</v>
      </c>
      <c r="J47" s="36">
        <f>COUNTIF('Analysis Sheet'!D31:M31,"Hospital")</f>
        <v>0</v>
      </c>
      <c r="K47" s="18" t="str">
        <f>IFERROR(J47/(SUM($J$44:$J$48)),"No Data")</f>
        <v>No Data</v>
      </c>
      <c r="L47" s="36">
        <f>COUNTIF('Analysis Sheet'!D48:M48,"Hospital")</f>
        <v>0</v>
      </c>
      <c r="M47" s="18" t="str">
        <f t="shared" si="12"/>
        <v>No Data</v>
      </c>
      <c r="N47" s="36">
        <f>COUNTIF('Analysis Sheet'!D65:M65,"Hospital")</f>
        <v>0</v>
      </c>
      <c r="O47" s="18" t="str">
        <f t="shared" si="13"/>
        <v>No Data</v>
      </c>
      <c r="P47" s="36">
        <f>COUNTIF('Analysis Sheet'!D82:M82,"Hospital")</f>
        <v>0</v>
      </c>
      <c r="Q47" s="18" t="str">
        <f t="shared" si="14"/>
        <v>No Data</v>
      </c>
      <c r="R47" s="36">
        <f>COUNTIF('Analysis Sheet'!D99:M99,"Hospital")</f>
        <v>0</v>
      </c>
      <c r="S47" s="18" t="str">
        <f t="shared" si="15"/>
        <v>No Data</v>
      </c>
      <c r="T47" s="36">
        <f>COUNTIF('Analysis Sheet'!D116:M116,"Hospital")</f>
        <v>0</v>
      </c>
      <c r="U47" s="18" t="str">
        <f t="shared" si="16"/>
        <v>No Data</v>
      </c>
    </row>
    <row r="48" spans="3:21" x14ac:dyDescent="0.55000000000000004">
      <c r="C48" s="234" t="s">
        <v>84</v>
      </c>
      <c r="D48" s="234"/>
      <c r="E48" s="234"/>
      <c r="F48" s="234"/>
      <c r="G48" s="234"/>
      <c r="H48" s="34">
        <f>COUNTIF('Analysis Sheet'!D14:M14,"Ambulance")</f>
        <v>0</v>
      </c>
      <c r="I48" s="19" t="str">
        <f>IFERROR(H48/(SUM($H$44:$H$48)),"No Data")</f>
        <v>No Data</v>
      </c>
      <c r="J48" s="36">
        <f>COUNTIF('Analysis Sheet'!D31:M31,"Ambulance")</f>
        <v>0</v>
      </c>
      <c r="K48" s="18" t="str">
        <f>IFERROR(J48/(SUM($J$44:$J$48)),"No Data")</f>
        <v>No Data</v>
      </c>
      <c r="L48" s="36">
        <f>COUNTIF('Analysis Sheet'!D48:M48,"Ambulance")</f>
        <v>0</v>
      </c>
      <c r="M48" s="18" t="str">
        <f t="shared" si="12"/>
        <v>No Data</v>
      </c>
      <c r="N48" s="36">
        <f>COUNTIF('Analysis Sheet'!D65:M65,"Ambulance")</f>
        <v>0</v>
      </c>
      <c r="O48" s="18" t="str">
        <f t="shared" si="13"/>
        <v>No Data</v>
      </c>
      <c r="P48" s="36">
        <f>COUNTIF('Analysis Sheet'!D82:M82,"Ambulance")</f>
        <v>0</v>
      </c>
      <c r="Q48" s="18" t="str">
        <f t="shared" si="14"/>
        <v>No Data</v>
      </c>
      <c r="R48" s="36">
        <f>COUNTIF('Analysis Sheet'!D99:M99,"Ambulance")</f>
        <v>0</v>
      </c>
      <c r="S48" s="18" t="str">
        <f t="shared" si="15"/>
        <v>No Data</v>
      </c>
      <c r="T48" s="36">
        <f>COUNTIF('Analysis Sheet'!D116:M116,"Ambulance")</f>
        <v>0</v>
      </c>
      <c r="U48" s="18" t="str">
        <f t="shared" si="16"/>
        <v>No Data</v>
      </c>
    </row>
    <row r="49" spans="3:21" x14ac:dyDescent="0.55000000000000004"/>
    <row r="50" spans="3:21" x14ac:dyDescent="0.55000000000000004">
      <c r="H50" s="187" t="str">
        <f>'Pre-Programme'!$G$7</f>
        <v>Pre-programme</v>
      </c>
      <c r="I50" s="187"/>
      <c r="J50" s="188" t="str">
        <f>'Post-Programme'!$G$7</f>
        <v>Post-programme</v>
      </c>
      <c r="K50" s="188"/>
      <c r="L50" s="187" t="str">
        <f>'Post-Prog 2'!$G$7</f>
        <v>Blank</v>
      </c>
      <c r="M50" s="187"/>
      <c r="N50" s="187" t="str">
        <f>'Post-Prog 3'!$G$7</f>
        <v>Blank</v>
      </c>
      <c r="O50" s="187"/>
      <c r="P50" s="187" t="str">
        <f>'Post-Prog 4'!$G$7</f>
        <v>Blank</v>
      </c>
      <c r="Q50" s="187"/>
      <c r="R50" s="187" t="str">
        <f>'Post-Prog 5'!$G$7</f>
        <v>Blank</v>
      </c>
      <c r="S50" s="187"/>
      <c r="T50" s="187" t="str">
        <f>'Post-Prog 6'!$G$7</f>
        <v>Blank</v>
      </c>
      <c r="U50" s="187"/>
    </row>
    <row r="51" spans="3:21" x14ac:dyDescent="0.55000000000000004">
      <c r="C51" s="224"/>
      <c r="D51" s="224"/>
      <c r="E51" s="224"/>
      <c r="F51" s="224"/>
      <c r="G51" s="224"/>
      <c r="H51" s="213" t="s">
        <v>33</v>
      </c>
      <c r="I51" s="215"/>
      <c r="J51" s="216" t="s">
        <v>88</v>
      </c>
      <c r="K51" s="218"/>
      <c r="L51" s="216" t="s">
        <v>136</v>
      </c>
      <c r="M51" s="218"/>
      <c r="N51" s="216" t="s">
        <v>137</v>
      </c>
      <c r="O51" s="218"/>
      <c r="P51" s="216" t="s">
        <v>138</v>
      </c>
      <c r="Q51" s="218"/>
      <c r="R51" s="216" t="s">
        <v>139</v>
      </c>
      <c r="S51" s="218"/>
      <c r="T51" s="216" t="s">
        <v>140</v>
      </c>
      <c r="U51" s="218"/>
    </row>
    <row r="52" spans="3:21" x14ac:dyDescent="0.55000000000000004">
      <c r="E52" s="15"/>
      <c r="F52" s="15"/>
      <c r="G52" s="13"/>
      <c r="H52" s="35" t="s">
        <v>73</v>
      </c>
      <c r="I52" s="17" t="s">
        <v>69</v>
      </c>
      <c r="J52" s="35" t="s">
        <v>73</v>
      </c>
      <c r="K52" s="17" t="s">
        <v>69</v>
      </c>
      <c r="L52" s="35" t="s">
        <v>73</v>
      </c>
      <c r="M52" s="17" t="s">
        <v>69</v>
      </c>
      <c r="N52" s="35" t="s">
        <v>73</v>
      </c>
      <c r="O52" s="17" t="s">
        <v>69</v>
      </c>
      <c r="P52" s="35" t="s">
        <v>73</v>
      </c>
      <c r="Q52" s="17" t="s">
        <v>69</v>
      </c>
      <c r="R52" s="35" t="s">
        <v>73</v>
      </c>
      <c r="S52" s="17" t="s">
        <v>69</v>
      </c>
      <c r="T52" s="35" t="s">
        <v>73</v>
      </c>
      <c r="U52" s="17" t="s">
        <v>69</v>
      </c>
    </row>
    <row r="53" spans="3:21" x14ac:dyDescent="0.55000000000000004">
      <c r="C53" s="186" t="s">
        <v>86</v>
      </c>
      <c r="D53" s="186"/>
      <c r="E53" s="186"/>
      <c r="F53" s="186"/>
      <c r="G53" s="186"/>
      <c r="H53" s="34">
        <f>COUNTIF('Analysis Sheet'!D15:M15,"Yes")</f>
        <v>0</v>
      </c>
      <c r="I53" s="19" t="str">
        <f>IFERROR(H53/SUM(H44:H48),"No Data")</f>
        <v>No Data</v>
      </c>
      <c r="J53" s="36">
        <f>COUNTIF('Analysis Sheet'!D32:M32,"Yes")</f>
        <v>0</v>
      </c>
      <c r="K53" s="18" t="str">
        <f>IFERROR(J53/(SUM(J44:J48)),"No Data")</f>
        <v>No Data</v>
      </c>
      <c r="L53" s="36">
        <f>COUNTIF('Analysis Sheet'!D49:M49,"Yes")</f>
        <v>0</v>
      </c>
      <c r="M53" s="18" t="str">
        <f>IFERROR(L53/(SUM(L44:L48)),"No Data")</f>
        <v>No Data</v>
      </c>
      <c r="N53" s="36">
        <f>COUNTIF('Analysis Sheet'!D66:M66,"Yes")</f>
        <v>0</v>
      </c>
      <c r="O53" s="18" t="str">
        <f>IFERROR(N53/(SUM(N44:N48)),"No Data")</f>
        <v>No Data</v>
      </c>
      <c r="P53" s="36">
        <f>COUNTIF('Analysis Sheet'!D83:M83,"Yes")</f>
        <v>0</v>
      </c>
      <c r="Q53" s="18" t="str">
        <f>IFERROR(P53/(SUM(P44:P48)),"No Data")</f>
        <v>No Data</v>
      </c>
      <c r="R53" s="36">
        <f>COUNTIF('Analysis Sheet'!D100:M100,"Yes")</f>
        <v>0</v>
      </c>
      <c r="S53" s="18" t="str">
        <f>IFERROR(R53/(SUM(R44:R48)),"No Data")</f>
        <v>No Data</v>
      </c>
      <c r="T53" s="36">
        <f>COUNTIF('Analysis Sheet'!D117:M117,"Yes")</f>
        <v>0</v>
      </c>
      <c r="U53" s="18" t="str">
        <f>IFERROR(T53/(SUM(T44:T48)),"No Data")</f>
        <v>No Data</v>
      </c>
    </row>
    <row r="54" spans="3:21" x14ac:dyDescent="0.55000000000000004">
      <c r="C54" s="186" t="s">
        <v>95</v>
      </c>
      <c r="D54" s="186"/>
      <c r="E54" s="186"/>
      <c r="F54" s="186"/>
      <c r="G54" s="186"/>
      <c r="H54" s="34">
        <f>COUNTIF('Analysis Sheet'!D16:M16,"&lt;Expected&gt;")</f>
        <v>0</v>
      </c>
      <c r="I54" s="19" t="str">
        <f>IFERROR(H54/(SUM(H54:H55)),"No Data")</f>
        <v>No Data</v>
      </c>
      <c r="J54" s="34">
        <f>COUNTIF('Analysis Sheet'!D33:M33,"&lt;Expected&gt;")</f>
        <v>0</v>
      </c>
      <c r="K54" s="19" t="str">
        <f>IFERROR(J54/(SUM(J54:J55)),"No Data")</f>
        <v>No Data</v>
      </c>
      <c r="L54" s="34">
        <f>COUNTIF('Analysis Sheet'!D50:M50,"&lt;Expected&gt;")</f>
        <v>0</v>
      </c>
      <c r="M54" s="19" t="str">
        <f>IFERROR(L54/(SUM(L54:L55)),"No Data")</f>
        <v>No Data</v>
      </c>
      <c r="N54" s="34">
        <f>COUNTIF('Analysis Sheet'!D67:M67,"&lt;Expected&gt;")</f>
        <v>0</v>
      </c>
      <c r="O54" s="19" t="str">
        <f>IFERROR(N54/(SUM(N54:N55)),"No Data")</f>
        <v>No Data</v>
      </c>
      <c r="P54" s="34">
        <f>COUNTIF('Analysis Sheet'!D84:M84,"&lt;Expected&gt;")</f>
        <v>0</v>
      </c>
      <c r="Q54" s="19" t="str">
        <f>IFERROR(P54/(SUM(P54:P55)),"No Data")</f>
        <v>No Data</v>
      </c>
      <c r="R54" s="34">
        <f>COUNTIF('Analysis Sheet'!D101:M101,"&lt;Expected&gt;")</f>
        <v>0</v>
      </c>
      <c r="S54" s="19" t="str">
        <f>IFERROR(R54/(SUM(R54:R55)),"No Data")</f>
        <v>No Data</v>
      </c>
      <c r="T54" s="34">
        <f>COUNTIF('Analysis Sheet'!D118:M118,"&lt;Expected&gt;")</f>
        <v>0</v>
      </c>
      <c r="U54" s="19" t="str">
        <f>IFERROR(T54/(SUM(T54:T55)),"No Data")</f>
        <v>No Data</v>
      </c>
    </row>
    <row r="55" spans="3:21" x14ac:dyDescent="0.55000000000000004">
      <c r="C55" s="186" t="s">
        <v>96</v>
      </c>
      <c r="D55" s="186"/>
      <c r="E55" s="186"/>
      <c r="F55" s="186"/>
      <c r="G55" s="186"/>
      <c r="H55" s="34">
        <f>COUNTIF('Analysis Sheet'!D16:M16,"Unexpected")</f>
        <v>0</v>
      </c>
      <c r="I55" s="19" t="str">
        <f>IFERROR(H55/(SUM(H54:H55)),"No Data")</f>
        <v>No Data</v>
      </c>
      <c r="J55" s="34">
        <f>COUNTIF('Analysis Sheet'!D33:M33,"Unexpected")</f>
        <v>0</v>
      </c>
      <c r="K55" s="19" t="str">
        <f>IFERROR(J55/(SUM(J54:J55)),"No Data")</f>
        <v>No Data</v>
      </c>
      <c r="L55" s="34">
        <f>COUNTIF('Analysis Sheet'!D50:M50,"Unexpected")</f>
        <v>0</v>
      </c>
      <c r="M55" s="19" t="str">
        <f>IFERROR(L55/(SUM(L54:L55)),"No Data")</f>
        <v>No Data</v>
      </c>
      <c r="N55" s="34">
        <f>COUNTIF('Analysis Sheet'!D67:M67,"Unexpected")</f>
        <v>0</v>
      </c>
      <c r="O55" s="19" t="str">
        <f>IFERROR(N55/(SUM(N54:N55)),"No Data")</f>
        <v>No Data</v>
      </c>
      <c r="P55" s="34">
        <f>COUNTIF('Analysis Sheet'!D84:M84,"Unexpected")</f>
        <v>0</v>
      </c>
      <c r="Q55" s="19" t="str">
        <f>IFERROR(P55/(SUM(P54:P55)),"No Data")</f>
        <v>No Data</v>
      </c>
      <c r="R55" s="34">
        <f>COUNTIF('Analysis Sheet'!D101:M101,"Unexpected")</f>
        <v>0</v>
      </c>
      <c r="S55" s="19" t="str">
        <f>IFERROR(R55/(SUM(R54:R55)),"No Data")</f>
        <v>No Data</v>
      </c>
      <c r="T55" s="34">
        <f>COUNTIF('Analysis Sheet'!D118:M118,"Unexpected")</f>
        <v>0</v>
      </c>
      <c r="U55" s="19" t="str">
        <f>IFERROR(T55/(SUM(T54:T55)),"No Data")</f>
        <v>No Data</v>
      </c>
    </row>
    <row r="56" spans="3:21" x14ac:dyDescent="0.55000000000000004">
      <c r="C56" s="186" t="s">
        <v>98</v>
      </c>
      <c r="D56" s="186"/>
      <c r="E56" s="186"/>
      <c r="F56" s="186"/>
      <c r="G56" s="186"/>
      <c r="H56" s="70">
        <f>'Analysis Sheet'!P101</f>
        <v>0</v>
      </c>
      <c r="I56" s="19" t="e">
        <f>'Analysis Sheet'!P100</f>
        <v>#DIV/0!</v>
      </c>
      <c r="J56" s="70">
        <f>'Analysis Sheet'!Q101</f>
        <v>0</v>
      </c>
      <c r="K56" s="19" t="e">
        <f>'Analysis Sheet'!Q100</f>
        <v>#DIV/0!</v>
      </c>
      <c r="L56" s="70">
        <f>'Analysis Sheet'!R101</f>
        <v>0</v>
      </c>
      <c r="M56" s="19" t="e">
        <f>'Analysis Sheet'!R100</f>
        <v>#DIV/0!</v>
      </c>
      <c r="N56" s="70">
        <f>'Analysis Sheet'!S101</f>
        <v>0</v>
      </c>
      <c r="O56" s="19" t="e">
        <f>'Analysis Sheet'!S100</f>
        <v>#DIV/0!</v>
      </c>
      <c r="P56" s="70">
        <f>'Analysis Sheet'!T101</f>
        <v>0</v>
      </c>
      <c r="Q56" s="19" t="e">
        <f>'Analysis Sheet'!T100</f>
        <v>#DIV/0!</v>
      </c>
      <c r="R56" s="70">
        <f>'Analysis Sheet'!U101</f>
        <v>0</v>
      </c>
      <c r="S56" s="19" t="e">
        <f>'Analysis Sheet'!U100</f>
        <v>#DIV/0!</v>
      </c>
      <c r="T56" s="70">
        <f>'Analysis Sheet'!V101</f>
        <v>0</v>
      </c>
      <c r="U56" s="19" t="e">
        <f>'Analysis Sheet'!V100</f>
        <v>#DIV/0!</v>
      </c>
    </row>
    <row r="57" spans="3:21" x14ac:dyDescent="0.55000000000000004"/>
    <row r="58" spans="3:21" x14ac:dyDescent="0.55000000000000004"/>
    <row r="59" spans="3:21" x14ac:dyDescent="0.55000000000000004"/>
    <row r="60" spans="3:21" x14ac:dyDescent="0.55000000000000004"/>
    <row r="61" spans="3:21" hidden="1" x14ac:dyDescent="0.55000000000000004"/>
    <row r="62" spans="3:21" hidden="1" x14ac:dyDescent="0.55000000000000004"/>
    <row r="63" spans="3:21" hidden="1" x14ac:dyDescent="0.55000000000000004"/>
    <row r="64" spans="3:21" hidden="1" x14ac:dyDescent="0.55000000000000004"/>
    <row r="65" hidden="1" x14ac:dyDescent="0.55000000000000004"/>
    <row r="66" hidden="1" x14ac:dyDescent="0.55000000000000004"/>
    <row r="67" hidden="1" x14ac:dyDescent="0.55000000000000004"/>
    <row r="68" hidden="1" x14ac:dyDescent="0.55000000000000004"/>
    <row r="69" x14ac:dyDescent="0.55000000000000004"/>
    <row r="70" x14ac:dyDescent="0.55000000000000004"/>
    <row r="71" x14ac:dyDescent="0.55000000000000004"/>
    <row r="72" x14ac:dyDescent="0.55000000000000004"/>
  </sheetData>
  <mergeCells count="143">
    <mergeCell ref="R19:T19"/>
    <mergeCell ref="T33:U33"/>
    <mergeCell ref="T42:U42"/>
    <mergeCell ref="T51:U51"/>
    <mergeCell ref="U19:W19"/>
    <mergeCell ref="X19:Z19"/>
    <mergeCell ref="P33:Q33"/>
    <mergeCell ref="P42:Q42"/>
    <mergeCell ref="P51:Q51"/>
    <mergeCell ref="R33:S33"/>
    <mergeCell ref="R42:S42"/>
    <mergeCell ref="R51:S51"/>
    <mergeCell ref="R41:S41"/>
    <mergeCell ref="T41:U41"/>
    <mergeCell ref="P15:Q15"/>
    <mergeCell ref="L33:M33"/>
    <mergeCell ref="L42:M42"/>
    <mergeCell ref="L51:M51"/>
    <mergeCell ref="N33:O33"/>
    <mergeCell ref="N42:O42"/>
    <mergeCell ref="N51:O51"/>
    <mergeCell ref="L19:N19"/>
    <mergeCell ref="O19:Q19"/>
    <mergeCell ref="L15:M15"/>
    <mergeCell ref="L16:M16"/>
    <mergeCell ref="N41:O41"/>
    <mergeCell ref="P41:Q41"/>
    <mergeCell ref="L41:M41"/>
    <mergeCell ref="N12:O12"/>
    <mergeCell ref="N13:O13"/>
    <mergeCell ref="N14:O14"/>
    <mergeCell ref="N15:O15"/>
    <mergeCell ref="N16:O16"/>
    <mergeCell ref="H33:I33"/>
    <mergeCell ref="J33:K33"/>
    <mergeCell ref="T11:U11"/>
    <mergeCell ref="T12:U12"/>
    <mergeCell ref="T13:U13"/>
    <mergeCell ref="T14:U14"/>
    <mergeCell ref="T15:U15"/>
    <mergeCell ref="T16:U16"/>
    <mergeCell ref="P16:Q16"/>
    <mergeCell ref="R11:S11"/>
    <mergeCell ref="R12:S12"/>
    <mergeCell ref="R13:S13"/>
    <mergeCell ref="R14:S14"/>
    <mergeCell ref="R15:S15"/>
    <mergeCell ref="R16:S16"/>
    <mergeCell ref="P11:Q11"/>
    <mergeCell ref="P12:Q12"/>
    <mergeCell ref="P13:Q13"/>
    <mergeCell ref="P14:Q14"/>
    <mergeCell ref="J42:K42"/>
    <mergeCell ref="J51:K51"/>
    <mergeCell ref="H51:I51"/>
    <mergeCell ref="C53:G53"/>
    <mergeCell ref="C51:G51"/>
    <mergeCell ref="C54:G54"/>
    <mergeCell ref="C55:G55"/>
    <mergeCell ref="C47:G47"/>
    <mergeCell ref="C48:G48"/>
    <mergeCell ref="C42:G42"/>
    <mergeCell ref="C46:G46"/>
    <mergeCell ref="C45:G45"/>
    <mergeCell ref="C44:G44"/>
    <mergeCell ref="H42:I42"/>
    <mergeCell ref="C30:E30"/>
    <mergeCell ref="C38:G38"/>
    <mergeCell ref="C39:G39"/>
    <mergeCell ref="C37:G37"/>
    <mergeCell ref="C33:G33"/>
    <mergeCell ref="C36:G36"/>
    <mergeCell ref="C35:G35"/>
    <mergeCell ref="C24:E24"/>
    <mergeCell ref="C25:E25"/>
    <mergeCell ref="C26:E26"/>
    <mergeCell ref="C27:E27"/>
    <mergeCell ref="C29:E29"/>
    <mergeCell ref="C28:E28"/>
    <mergeCell ref="C21:E21"/>
    <mergeCell ref="C22:E22"/>
    <mergeCell ref="C23:E23"/>
    <mergeCell ref="I6:K6"/>
    <mergeCell ref="I7:K7"/>
    <mergeCell ref="H16:I16"/>
    <mergeCell ref="H11:I11"/>
    <mergeCell ref="F19:H19"/>
    <mergeCell ref="C16:G16"/>
    <mergeCell ref="I19:K19"/>
    <mergeCell ref="C13:G13"/>
    <mergeCell ref="C14:G14"/>
    <mergeCell ref="H12:I12"/>
    <mergeCell ref="H13:I13"/>
    <mergeCell ref="H14:I14"/>
    <mergeCell ref="H15:I15"/>
    <mergeCell ref="N10:O10"/>
    <mergeCell ref="P10:Q10"/>
    <mergeCell ref="R10:S10"/>
    <mergeCell ref="T10:U10"/>
    <mergeCell ref="G3:J4"/>
    <mergeCell ref="K17:L17"/>
    <mergeCell ref="G6:H6"/>
    <mergeCell ref="G7:H7"/>
    <mergeCell ref="J16:K16"/>
    <mergeCell ref="C12:G12"/>
    <mergeCell ref="C15:G15"/>
    <mergeCell ref="J11:K11"/>
    <mergeCell ref="J12:K12"/>
    <mergeCell ref="J13:K13"/>
    <mergeCell ref="J14:K14"/>
    <mergeCell ref="J15:K15"/>
    <mergeCell ref="L11:M11"/>
    <mergeCell ref="L12:M12"/>
    <mergeCell ref="L13:M13"/>
    <mergeCell ref="L14:M14"/>
    <mergeCell ref="H10:I10"/>
    <mergeCell ref="J10:K10"/>
    <mergeCell ref="L10:M10"/>
    <mergeCell ref="N11:O11"/>
    <mergeCell ref="C56:G56"/>
    <mergeCell ref="X18:Z18"/>
    <mergeCell ref="U18:W18"/>
    <mergeCell ref="R18:T18"/>
    <mergeCell ref="O18:Q18"/>
    <mergeCell ref="L18:N18"/>
    <mergeCell ref="I18:K18"/>
    <mergeCell ref="F18:H18"/>
    <mergeCell ref="H50:I50"/>
    <mergeCell ref="J50:K50"/>
    <mergeCell ref="L50:M50"/>
    <mergeCell ref="N50:O50"/>
    <mergeCell ref="P50:Q50"/>
    <mergeCell ref="R50:S50"/>
    <mergeCell ref="T50:U50"/>
    <mergeCell ref="H32:I32"/>
    <mergeCell ref="J32:K32"/>
    <mergeCell ref="L32:M32"/>
    <mergeCell ref="N32:O32"/>
    <mergeCell ref="P32:Q32"/>
    <mergeCell ref="R32:S32"/>
    <mergeCell ref="T32:U32"/>
    <mergeCell ref="H41:I41"/>
    <mergeCell ref="J41:K41"/>
  </mergeCells>
  <conditionalFormatting sqref="H12">
    <cfRule type="containsText" dxfId="12" priority="18" operator="containsText" text="No">
      <formula>NOT(ISERROR(SEARCH("No",H12)))</formula>
    </cfRule>
  </conditionalFormatting>
  <conditionalFormatting sqref="H12 J12:J14">
    <cfRule type="containsText" dxfId="11" priority="16" operator="containsText" text="Yes">
      <formula>NOT(ISERROR(SEARCH("Yes",H12)))</formula>
    </cfRule>
    <cfRule type="containsText" dxfId="10" priority="17" operator="containsText" text="No">
      <formula>NOT(ISERROR(SEARCH("No",H12)))</formula>
    </cfRule>
  </conditionalFormatting>
  <conditionalFormatting sqref="L12:L14">
    <cfRule type="containsText" dxfId="9" priority="14" operator="containsText" text="Yes">
      <formula>NOT(ISERROR(SEARCH("Yes",L12)))</formula>
    </cfRule>
    <cfRule type="containsText" dxfId="8" priority="15" operator="containsText" text="No">
      <formula>NOT(ISERROR(SEARCH("No",L12)))</formula>
    </cfRule>
  </conditionalFormatting>
  <conditionalFormatting sqref="N12:N14">
    <cfRule type="containsText" dxfId="7" priority="12" operator="containsText" text="Yes">
      <formula>NOT(ISERROR(SEARCH("Yes",N12)))</formula>
    </cfRule>
    <cfRule type="containsText" dxfId="6" priority="13" operator="containsText" text="No">
      <formula>NOT(ISERROR(SEARCH("No",N12)))</formula>
    </cfRule>
  </conditionalFormatting>
  <conditionalFormatting sqref="P12:P14">
    <cfRule type="containsText" dxfId="5" priority="10" operator="containsText" text="Yes">
      <formula>NOT(ISERROR(SEARCH("Yes",P12)))</formula>
    </cfRule>
    <cfRule type="containsText" dxfId="4" priority="11" operator="containsText" text="No">
      <formula>NOT(ISERROR(SEARCH("No",P12)))</formula>
    </cfRule>
  </conditionalFormatting>
  <conditionalFormatting sqref="R12:R14">
    <cfRule type="containsText" dxfId="3" priority="8" operator="containsText" text="Yes">
      <formula>NOT(ISERROR(SEARCH("Yes",R12)))</formula>
    </cfRule>
    <cfRule type="containsText" dxfId="2" priority="9" operator="containsText" text="No">
      <formula>NOT(ISERROR(SEARCH("No",R12)))</formula>
    </cfRule>
  </conditionalFormatting>
  <conditionalFormatting sqref="T12:T14">
    <cfRule type="containsText" dxfId="1" priority="6" operator="containsText" text="Yes">
      <formula>NOT(ISERROR(SEARCH("Yes",T12)))</formula>
    </cfRule>
    <cfRule type="containsText" dxfId="0" priority="7" operator="containsText" text="No">
      <formula>NOT(ISERROR(SEARCH("No",T12)))</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35"/>
  <sheetViews>
    <sheetView topLeftCell="A17" workbookViewId="0">
      <selection activeCell="P7" sqref="P7"/>
    </sheetView>
  </sheetViews>
  <sheetFormatPr defaultColWidth="0" defaultRowHeight="14.4" zeroHeight="1" x14ac:dyDescent="0.55000000000000004"/>
  <cols>
    <col min="1" max="1" width="4.68359375" style="1" customWidth="1"/>
    <col min="2" max="4" width="8.83984375" style="1" customWidth="1"/>
    <col min="5" max="6" width="10.83984375" style="1" customWidth="1"/>
    <col min="7" max="7" width="19.68359375" style="1" customWidth="1"/>
    <col min="8" max="21" width="8.83984375" style="1" customWidth="1"/>
    <col min="22" max="16383" width="8.83984375" style="1" hidden="1"/>
    <col min="16384" max="16384" width="5.078125E-2" style="1" hidden="1"/>
  </cols>
  <sheetData>
    <row r="1" spans="2:13" x14ac:dyDescent="0.55000000000000004"/>
    <row r="2" spans="2:13" x14ac:dyDescent="0.55000000000000004"/>
    <row r="3" spans="2:13" x14ac:dyDescent="0.55000000000000004"/>
    <row r="4" spans="2:13" x14ac:dyDescent="0.55000000000000004"/>
    <row r="5" spans="2:13" x14ac:dyDescent="0.55000000000000004">
      <c r="F5" s="189" t="s">
        <v>99</v>
      </c>
      <c r="G5" s="190"/>
      <c r="H5" s="190"/>
      <c r="I5" s="190"/>
      <c r="J5" s="190"/>
      <c r="K5" s="190"/>
      <c r="L5" s="190"/>
      <c r="M5" s="191"/>
    </row>
    <row r="6" spans="2:13" x14ac:dyDescent="0.55000000000000004">
      <c r="F6" s="192"/>
      <c r="G6" s="193"/>
      <c r="H6" s="193"/>
      <c r="I6" s="193"/>
      <c r="J6" s="193"/>
      <c r="K6" s="193"/>
      <c r="L6" s="193"/>
      <c r="M6" s="194"/>
    </row>
    <row r="7" spans="2:13" x14ac:dyDescent="0.55000000000000004"/>
    <row r="8" spans="2:13" x14ac:dyDescent="0.55000000000000004"/>
    <row r="9" spans="2:13" x14ac:dyDescent="0.55000000000000004">
      <c r="B9" s="122" t="s">
        <v>53</v>
      </c>
      <c r="C9" s="123"/>
      <c r="D9" s="124"/>
      <c r="E9" s="236" t="str">
        <f>IF(ISBLANK('Pre-Programme'!E9),"None Entered",'Pre-Programme'!E9)</f>
        <v>None Entered</v>
      </c>
      <c r="F9" s="237"/>
      <c r="G9" s="238"/>
    </row>
    <row r="10" spans="2:13" x14ac:dyDescent="0.55000000000000004">
      <c r="B10" s="122" t="s">
        <v>85</v>
      </c>
      <c r="C10" s="123"/>
      <c r="D10" s="124"/>
      <c r="E10" s="239" t="str">
        <f>IF(ISBLANK('Pre-Programme'!E10),"None Selected",'Pre-Programme'!E10)</f>
        <v>None Selected</v>
      </c>
      <c r="F10" s="240"/>
      <c r="G10" s="241"/>
    </row>
    <row r="11" spans="2:13" x14ac:dyDescent="0.55000000000000004"/>
    <row r="12" spans="2:13" x14ac:dyDescent="0.55000000000000004"/>
    <row r="13" spans="2:13" x14ac:dyDescent="0.55000000000000004"/>
    <row r="14" spans="2:13" x14ac:dyDescent="0.55000000000000004"/>
    <row r="15" spans="2:13" x14ac:dyDescent="0.55000000000000004"/>
    <row r="16" spans="2:13" x14ac:dyDescent="0.55000000000000004"/>
    <row r="17" x14ac:dyDescent="0.55000000000000004"/>
    <row r="18" x14ac:dyDescent="0.55000000000000004"/>
    <row r="19" x14ac:dyDescent="0.55000000000000004"/>
    <row r="20" x14ac:dyDescent="0.55000000000000004"/>
    <row r="21" x14ac:dyDescent="0.55000000000000004"/>
    <row r="22" x14ac:dyDescent="0.55000000000000004"/>
    <row r="23" x14ac:dyDescent="0.55000000000000004"/>
    <row r="24" x14ac:dyDescent="0.55000000000000004"/>
    <row r="25" x14ac:dyDescent="0.55000000000000004"/>
    <row r="26" x14ac:dyDescent="0.55000000000000004"/>
    <row r="27" x14ac:dyDescent="0.55000000000000004"/>
    <row r="28" x14ac:dyDescent="0.55000000000000004"/>
    <row r="29" x14ac:dyDescent="0.55000000000000004"/>
    <row r="30" x14ac:dyDescent="0.55000000000000004"/>
    <row r="31" x14ac:dyDescent="0.55000000000000004"/>
    <row r="32" x14ac:dyDescent="0.55000000000000004"/>
    <row r="33" x14ac:dyDescent="0.55000000000000004"/>
    <row r="34" x14ac:dyDescent="0.55000000000000004"/>
    <row r="35" x14ac:dyDescent="0.55000000000000004"/>
    <row r="36" x14ac:dyDescent="0.55000000000000004"/>
    <row r="37" x14ac:dyDescent="0.55000000000000004"/>
    <row r="38" x14ac:dyDescent="0.55000000000000004"/>
    <row r="39" x14ac:dyDescent="0.55000000000000004"/>
    <row r="40" x14ac:dyDescent="0.55000000000000004"/>
    <row r="41" x14ac:dyDescent="0.55000000000000004"/>
    <row r="42" x14ac:dyDescent="0.55000000000000004"/>
    <row r="43" x14ac:dyDescent="0.55000000000000004"/>
    <row r="44" x14ac:dyDescent="0.55000000000000004"/>
    <row r="45" x14ac:dyDescent="0.55000000000000004"/>
    <row r="46" x14ac:dyDescent="0.55000000000000004"/>
    <row r="47" x14ac:dyDescent="0.55000000000000004"/>
    <row r="48" x14ac:dyDescent="0.55000000000000004"/>
    <row r="49" x14ac:dyDescent="0.55000000000000004"/>
    <row r="50" x14ac:dyDescent="0.55000000000000004"/>
    <row r="51" x14ac:dyDescent="0.55000000000000004"/>
    <row r="52" x14ac:dyDescent="0.55000000000000004"/>
    <row r="53" x14ac:dyDescent="0.55000000000000004"/>
    <row r="54" x14ac:dyDescent="0.55000000000000004"/>
    <row r="55" x14ac:dyDescent="0.55000000000000004"/>
    <row r="56" x14ac:dyDescent="0.55000000000000004"/>
    <row r="57" x14ac:dyDescent="0.55000000000000004"/>
    <row r="58" x14ac:dyDescent="0.55000000000000004"/>
    <row r="59" x14ac:dyDescent="0.55000000000000004"/>
    <row r="60" x14ac:dyDescent="0.55000000000000004"/>
    <row r="61" x14ac:dyDescent="0.55000000000000004"/>
    <row r="62" x14ac:dyDescent="0.55000000000000004"/>
    <row r="63" x14ac:dyDescent="0.55000000000000004"/>
    <row r="64" x14ac:dyDescent="0.55000000000000004"/>
    <row r="65" x14ac:dyDescent="0.55000000000000004"/>
    <row r="66" x14ac:dyDescent="0.55000000000000004"/>
    <row r="67" x14ac:dyDescent="0.55000000000000004"/>
    <row r="68" x14ac:dyDescent="0.55000000000000004"/>
    <row r="69" x14ac:dyDescent="0.55000000000000004"/>
    <row r="70" x14ac:dyDescent="0.55000000000000004"/>
    <row r="71" x14ac:dyDescent="0.55000000000000004"/>
    <row r="72" x14ac:dyDescent="0.55000000000000004"/>
    <row r="73" x14ac:dyDescent="0.55000000000000004"/>
    <row r="74" x14ac:dyDescent="0.55000000000000004"/>
    <row r="75" x14ac:dyDescent="0.55000000000000004"/>
    <row r="76" x14ac:dyDescent="0.55000000000000004"/>
    <row r="77" x14ac:dyDescent="0.55000000000000004"/>
    <row r="78" x14ac:dyDescent="0.55000000000000004"/>
    <row r="79" x14ac:dyDescent="0.55000000000000004"/>
    <row r="80" x14ac:dyDescent="0.55000000000000004"/>
    <row r="81" x14ac:dyDescent="0.55000000000000004"/>
    <row r="82" x14ac:dyDescent="0.55000000000000004"/>
    <row r="83" x14ac:dyDescent="0.55000000000000004"/>
    <row r="84" x14ac:dyDescent="0.55000000000000004"/>
    <row r="85" x14ac:dyDescent="0.55000000000000004"/>
    <row r="86" x14ac:dyDescent="0.55000000000000004"/>
    <row r="87" x14ac:dyDescent="0.55000000000000004"/>
    <row r="88" x14ac:dyDescent="0.55000000000000004"/>
    <row r="89" x14ac:dyDescent="0.55000000000000004"/>
    <row r="90" x14ac:dyDescent="0.55000000000000004"/>
    <row r="91" x14ac:dyDescent="0.55000000000000004"/>
    <row r="92" x14ac:dyDescent="0.55000000000000004"/>
    <row r="93" x14ac:dyDescent="0.55000000000000004"/>
    <row r="94" x14ac:dyDescent="0.55000000000000004"/>
    <row r="95" x14ac:dyDescent="0.55000000000000004"/>
    <row r="96" x14ac:dyDescent="0.55000000000000004"/>
    <row r="97" x14ac:dyDescent="0.55000000000000004"/>
    <row r="98" x14ac:dyDescent="0.55000000000000004"/>
    <row r="99" x14ac:dyDescent="0.55000000000000004"/>
    <row r="100" x14ac:dyDescent="0.55000000000000004"/>
    <row r="101" x14ac:dyDescent="0.55000000000000004"/>
    <row r="102" x14ac:dyDescent="0.55000000000000004"/>
    <row r="103" x14ac:dyDescent="0.55000000000000004"/>
    <row r="104" x14ac:dyDescent="0.55000000000000004"/>
    <row r="105" x14ac:dyDescent="0.55000000000000004"/>
    <row r="106" x14ac:dyDescent="0.55000000000000004"/>
    <row r="107" x14ac:dyDescent="0.55000000000000004"/>
    <row r="108" x14ac:dyDescent="0.55000000000000004"/>
    <row r="109" x14ac:dyDescent="0.55000000000000004"/>
    <row r="110" x14ac:dyDescent="0.55000000000000004"/>
    <row r="111" x14ac:dyDescent="0.55000000000000004"/>
    <row r="112" x14ac:dyDescent="0.55000000000000004"/>
    <row r="113" x14ac:dyDescent="0.55000000000000004"/>
    <row r="114" x14ac:dyDescent="0.55000000000000004"/>
    <row r="115" x14ac:dyDescent="0.55000000000000004"/>
    <row r="116" x14ac:dyDescent="0.55000000000000004"/>
    <row r="117" x14ac:dyDescent="0.55000000000000004"/>
    <row r="118" x14ac:dyDescent="0.55000000000000004"/>
    <row r="119" x14ac:dyDescent="0.55000000000000004"/>
    <row r="120" x14ac:dyDescent="0.55000000000000004"/>
    <row r="121" x14ac:dyDescent="0.55000000000000004"/>
    <row r="122" x14ac:dyDescent="0.55000000000000004"/>
    <row r="123" x14ac:dyDescent="0.55000000000000004"/>
    <row r="124" x14ac:dyDescent="0.55000000000000004"/>
    <row r="125" x14ac:dyDescent="0.55000000000000004"/>
    <row r="126" x14ac:dyDescent="0.55000000000000004"/>
    <row r="127" x14ac:dyDescent="0.55000000000000004"/>
    <row r="128" x14ac:dyDescent="0.55000000000000004"/>
    <row r="129" x14ac:dyDescent="0.55000000000000004"/>
    <row r="130" x14ac:dyDescent="0.55000000000000004"/>
    <row r="131" x14ac:dyDescent="0.55000000000000004"/>
    <row r="132" x14ac:dyDescent="0.55000000000000004"/>
    <row r="133" x14ac:dyDescent="0.55000000000000004"/>
    <row r="134" x14ac:dyDescent="0.55000000000000004"/>
    <row r="135" x14ac:dyDescent="0.55000000000000004"/>
  </sheetData>
  <mergeCells count="5">
    <mergeCell ref="B9:D9"/>
    <mergeCell ref="E9:G9"/>
    <mergeCell ref="B10:D10"/>
    <mergeCell ref="E10:G10"/>
    <mergeCell ref="F5:M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1"/>
  <sheetViews>
    <sheetView topLeftCell="F1" workbookViewId="0">
      <selection activeCell="N21" sqref="M21:N22"/>
    </sheetView>
  </sheetViews>
  <sheetFormatPr defaultColWidth="8.83984375" defaultRowHeight="14.4" zeroHeight="1" x14ac:dyDescent="0.55000000000000004"/>
  <cols>
    <col min="1" max="1" width="4.68359375" style="1" customWidth="1"/>
    <col min="2" max="4" width="8.83984375" style="1"/>
    <col min="5" max="6" width="10.83984375" style="1" customWidth="1"/>
    <col min="7" max="7" width="29.6835937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0</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35</v>
      </c>
    </row>
    <row r="8" spans="2:17" x14ac:dyDescent="0.55000000000000004"/>
    <row r="9" spans="2:17" x14ac:dyDescent="0.55000000000000004">
      <c r="B9" s="122" t="s">
        <v>53</v>
      </c>
      <c r="C9" s="123"/>
      <c r="D9" s="124"/>
      <c r="E9" s="147"/>
      <c r="F9" s="148"/>
      <c r="G9" s="149"/>
    </row>
    <row r="10" spans="2:17" x14ac:dyDescent="0.55000000000000004">
      <c r="B10" s="122" t="s">
        <v>54</v>
      </c>
      <c r="C10" s="123"/>
      <c r="D10" s="124"/>
      <c r="E10" s="150"/>
      <c r="F10" s="151"/>
      <c r="G10" s="152"/>
    </row>
    <row r="11" spans="2:17" x14ac:dyDescent="0.55000000000000004">
      <c r="B11" s="122" t="s">
        <v>128</v>
      </c>
      <c r="C11" s="123"/>
      <c r="D11" s="124"/>
      <c r="E11" s="125"/>
      <c r="F11" s="125"/>
      <c r="G11" s="125"/>
    </row>
    <row r="12" spans="2:17" x14ac:dyDescent="0.55000000000000004"/>
    <row r="13" spans="2:17" x14ac:dyDescent="0.55000000000000004">
      <c r="B13" s="153" t="s">
        <v>131</v>
      </c>
      <c r="C13" s="154"/>
      <c r="D13" s="155"/>
      <c r="E13" s="156" t="s">
        <v>1</v>
      </c>
      <c r="F13" s="157"/>
      <c r="G13" s="157"/>
      <c r="H13" s="157"/>
      <c r="I13" s="158"/>
      <c r="J13" s="158"/>
    </row>
    <row r="14" spans="2:17" x14ac:dyDescent="0.55000000000000004">
      <c r="B14" s="131" t="s">
        <v>19</v>
      </c>
      <c r="C14" s="131"/>
      <c r="D14" s="131"/>
      <c r="E14" s="107" t="s">
        <v>130</v>
      </c>
      <c r="F14" s="108"/>
      <c r="G14" s="108"/>
      <c r="H14" s="109"/>
      <c r="I14" s="158"/>
      <c r="J14" s="158"/>
    </row>
    <row r="15" spans="2:17" s="2" customFormat="1" x14ac:dyDescent="0.55000000000000004"/>
    <row r="16" spans="2:17" x14ac:dyDescent="0.55000000000000004">
      <c r="B16" s="130"/>
      <c r="C16" s="130"/>
      <c r="D16" s="130"/>
      <c r="E16" s="130"/>
      <c r="F16" s="130"/>
      <c r="G16" s="130"/>
      <c r="H16" s="22" t="s">
        <v>5</v>
      </c>
      <c r="I16" s="22" t="s">
        <v>6</v>
      </c>
      <c r="J16" s="22" t="s">
        <v>7</v>
      </c>
      <c r="K16" s="22" t="s">
        <v>8</v>
      </c>
      <c r="L16" s="22" t="s">
        <v>9</v>
      </c>
      <c r="M16" s="22" t="s">
        <v>10</v>
      </c>
      <c r="N16" s="22" t="s">
        <v>11</v>
      </c>
      <c r="O16" s="22" t="s">
        <v>12</v>
      </c>
      <c r="P16" s="22" t="s">
        <v>13</v>
      </c>
      <c r="Q16" s="22" t="s">
        <v>14</v>
      </c>
    </row>
    <row r="17" spans="2:17" x14ac:dyDescent="0.55000000000000004">
      <c r="B17" s="168" t="s">
        <v>15</v>
      </c>
      <c r="C17" s="168"/>
      <c r="D17" s="168"/>
      <c r="E17" s="126" t="s">
        <v>16</v>
      </c>
      <c r="F17" s="126"/>
      <c r="G17" s="126"/>
      <c r="H17" s="24"/>
      <c r="I17" s="24"/>
      <c r="J17" s="24"/>
      <c r="K17" s="24"/>
      <c r="L17" s="24"/>
      <c r="M17" s="24"/>
      <c r="N17" s="24"/>
      <c r="O17" s="24"/>
      <c r="P17" s="24"/>
      <c r="Q17" s="24"/>
    </row>
    <row r="18" spans="2:17" x14ac:dyDescent="0.55000000000000004">
      <c r="B18" s="168"/>
      <c r="C18" s="168"/>
      <c r="D18" s="168"/>
      <c r="E18" s="127" t="s">
        <v>17</v>
      </c>
      <c r="F18" s="128"/>
      <c r="G18" s="129"/>
      <c r="H18" s="24"/>
      <c r="I18" s="24"/>
      <c r="J18" s="24"/>
      <c r="K18" s="24"/>
      <c r="L18" s="24"/>
      <c r="M18" s="24"/>
      <c r="N18" s="24"/>
      <c r="O18" s="24"/>
      <c r="P18" s="24"/>
      <c r="Q18" s="24"/>
    </row>
    <row r="19" spans="2:17" x14ac:dyDescent="0.55000000000000004">
      <c r="B19" s="168"/>
      <c r="C19" s="168"/>
      <c r="D19" s="168"/>
      <c r="E19" s="127" t="s">
        <v>18</v>
      </c>
      <c r="F19" s="128"/>
      <c r="G19" s="129"/>
      <c r="H19" s="24"/>
      <c r="I19" s="24"/>
      <c r="J19" s="24"/>
      <c r="K19" s="24"/>
      <c r="L19" s="24"/>
      <c r="M19" s="24"/>
      <c r="N19" s="24"/>
      <c r="O19" s="24"/>
      <c r="P19" s="24"/>
      <c r="Q19" s="24"/>
    </row>
    <row r="20" spans="2:17" x14ac:dyDescent="0.55000000000000004">
      <c r="B20" s="104" t="s">
        <v>19</v>
      </c>
      <c r="C20" s="105"/>
      <c r="D20" s="106"/>
      <c r="E20" s="107" t="s">
        <v>129</v>
      </c>
      <c r="F20" s="108"/>
      <c r="G20" s="109"/>
      <c r="H20" s="24"/>
      <c r="I20" s="24"/>
      <c r="J20" s="24"/>
      <c r="K20" s="24"/>
      <c r="L20" s="24"/>
      <c r="M20" s="24"/>
      <c r="N20" s="24"/>
      <c r="O20" s="24"/>
      <c r="P20" s="24"/>
      <c r="Q20" s="24"/>
    </row>
    <row r="21" spans="2:17" x14ac:dyDescent="0.55000000000000004">
      <c r="B21" s="110" t="s">
        <v>22</v>
      </c>
      <c r="C21" s="111"/>
      <c r="D21" s="112"/>
      <c r="E21" s="119" t="s">
        <v>23</v>
      </c>
      <c r="F21" s="120"/>
      <c r="G21" s="121"/>
      <c r="H21" s="24"/>
      <c r="I21" s="24"/>
      <c r="J21" s="24"/>
      <c r="K21" s="24"/>
      <c r="L21" s="24"/>
      <c r="M21" s="24"/>
      <c r="N21" s="24"/>
      <c r="O21" s="24"/>
      <c r="P21" s="24"/>
      <c r="Q21" s="24"/>
    </row>
    <row r="22" spans="2:17" x14ac:dyDescent="0.55000000000000004">
      <c r="B22" s="113"/>
      <c r="C22" s="114"/>
      <c r="D22" s="115"/>
      <c r="E22" s="119" t="s">
        <v>24</v>
      </c>
      <c r="F22" s="120"/>
      <c r="G22" s="121"/>
      <c r="H22" s="24"/>
      <c r="I22" s="24"/>
      <c r="J22" s="24"/>
      <c r="K22" s="24"/>
      <c r="L22" s="24"/>
      <c r="M22" s="24"/>
      <c r="N22" s="24"/>
      <c r="O22" s="24"/>
      <c r="P22" s="24"/>
      <c r="Q22" s="24"/>
    </row>
    <row r="23" spans="2:17" x14ac:dyDescent="0.55000000000000004">
      <c r="B23" s="116"/>
      <c r="C23" s="117"/>
      <c r="D23" s="118"/>
      <c r="E23" s="119" t="s">
        <v>25</v>
      </c>
      <c r="F23" s="120"/>
      <c r="G23" s="121"/>
      <c r="H23" s="24"/>
      <c r="I23" s="24"/>
      <c r="J23" s="24"/>
      <c r="K23" s="24"/>
      <c r="L23" s="24"/>
      <c r="M23" s="24"/>
      <c r="N23" s="24"/>
      <c r="O23" s="24"/>
      <c r="P23" s="24"/>
      <c r="Q23" s="24"/>
    </row>
    <row r="24" spans="2:17" x14ac:dyDescent="0.55000000000000004">
      <c r="B24" s="159" t="s">
        <v>26</v>
      </c>
      <c r="C24" s="160"/>
      <c r="D24" s="161"/>
      <c r="E24" s="101" t="s">
        <v>20</v>
      </c>
      <c r="F24" s="102"/>
      <c r="G24" s="103"/>
      <c r="H24" s="24"/>
      <c r="I24" s="24"/>
      <c r="J24" s="24"/>
      <c r="K24" s="24"/>
      <c r="L24" s="24"/>
      <c r="M24" s="24"/>
      <c r="N24" s="24"/>
      <c r="O24" s="24"/>
      <c r="P24" s="24"/>
      <c r="Q24" s="24"/>
    </row>
    <row r="25" spans="2:17" x14ac:dyDescent="0.55000000000000004">
      <c r="B25" s="162"/>
      <c r="C25" s="163"/>
      <c r="D25" s="164"/>
      <c r="E25" s="101" t="s">
        <v>100</v>
      </c>
      <c r="F25" s="102"/>
      <c r="G25" s="103"/>
      <c r="H25" s="24"/>
      <c r="I25" s="24"/>
      <c r="J25" s="24"/>
      <c r="K25" s="24"/>
      <c r="L25" s="24"/>
      <c r="M25" s="24"/>
      <c r="N25" s="24"/>
      <c r="O25" s="24"/>
      <c r="P25" s="24"/>
      <c r="Q25" s="24"/>
    </row>
    <row r="26" spans="2:17" x14ac:dyDescent="0.55000000000000004">
      <c r="B26" s="162"/>
      <c r="C26" s="163"/>
      <c r="D26" s="164"/>
      <c r="E26" s="101" t="s">
        <v>28</v>
      </c>
      <c r="F26" s="102"/>
      <c r="G26" s="103"/>
      <c r="H26" s="24"/>
      <c r="I26" s="24"/>
      <c r="J26" s="24"/>
      <c r="K26" s="24"/>
      <c r="L26" s="24"/>
      <c r="M26" s="24"/>
      <c r="N26" s="24"/>
      <c r="O26" s="24"/>
      <c r="P26" s="24"/>
      <c r="Q26" s="24"/>
    </row>
    <row r="27" spans="2:17" x14ac:dyDescent="0.55000000000000004">
      <c r="B27" s="162"/>
      <c r="C27" s="163"/>
      <c r="D27" s="164"/>
      <c r="E27" s="101" t="s">
        <v>65</v>
      </c>
      <c r="F27" s="102"/>
      <c r="G27" s="103"/>
      <c r="H27" s="24"/>
      <c r="I27" s="24"/>
      <c r="J27" s="24"/>
      <c r="K27" s="24"/>
      <c r="L27" s="24"/>
      <c r="M27" s="24"/>
      <c r="N27" s="24"/>
      <c r="O27" s="24"/>
      <c r="P27" s="24"/>
      <c r="Q27" s="24"/>
    </row>
    <row r="28" spans="2:17" x14ac:dyDescent="0.55000000000000004">
      <c r="B28" s="165"/>
      <c r="C28" s="166"/>
      <c r="D28" s="167"/>
      <c r="E28" s="101" t="s">
        <v>66</v>
      </c>
      <c r="F28" s="102"/>
      <c r="G28" s="103"/>
      <c r="H28" s="24"/>
      <c r="I28" s="24"/>
      <c r="J28" s="24"/>
      <c r="K28" s="24"/>
      <c r="L28" s="24"/>
      <c r="M28" s="24"/>
      <c r="N28" s="24"/>
      <c r="O28" s="24"/>
      <c r="P28" s="24"/>
      <c r="Q28" s="24"/>
    </row>
    <row r="29" spans="2:17" ht="14.5" customHeight="1" x14ac:dyDescent="0.55000000000000004">
      <c r="B29" s="132" t="s">
        <v>90</v>
      </c>
      <c r="C29" s="133"/>
      <c r="D29" s="134"/>
      <c r="E29" s="138" t="s">
        <v>133</v>
      </c>
      <c r="F29" s="139"/>
      <c r="G29" s="140"/>
      <c r="H29" s="25"/>
      <c r="I29" s="25"/>
      <c r="J29" s="25"/>
      <c r="K29" s="25"/>
      <c r="L29" s="25"/>
      <c r="M29" s="25"/>
      <c r="N29" s="25"/>
      <c r="O29" s="25"/>
      <c r="P29" s="25"/>
      <c r="Q29" s="25"/>
    </row>
    <row r="30" spans="2:17" s="3" customFormat="1" ht="14.5" customHeight="1" x14ac:dyDescent="0.55000000000000004">
      <c r="B30" s="135"/>
      <c r="C30" s="136"/>
      <c r="D30" s="137"/>
      <c r="E30" s="138" t="s">
        <v>91</v>
      </c>
      <c r="F30" s="139"/>
      <c r="G30" s="140"/>
      <c r="H30" s="26"/>
      <c r="I30" s="26"/>
      <c r="J30" s="26"/>
      <c r="K30" s="26"/>
      <c r="L30" s="26"/>
      <c r="M30" s="26"/>
      <c r="N30" s="26"/>
      <c r="O30" s="26"/>
      <c r="P30" s="26"/>
      <c r="Q30" s="26"/>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row r="121" spans="2:15" x14ac:dyDescent="0.55000000000000004"/>
  </sheetData>
  <mergeCells count="33">
    <mergeCell ref="B29:D30"/>
    <mergeCell ref="E29:G29"/>
    <mergeCell ref="E30:G30"/>
    <mergeCell ref="F4:J5"/>
    <mergeCell ref="B9:D9"/>
    <mergeCell ref="B10:D10"/>
    <mergeCell ref="E9:G9"/>
    <mergeCell ref="E10:G10"/>
    <mergeCell ref="B13:D13"/>
    <mergeCell ref="E13:H13"/>
    <mergeCell ref="I13:J13"/>
    <mergeCell ref="B24:D28"/>
    <mergeCell ref="E24:G24"/>
    <mergeCell ref="I14:J14"/>
    <mergeCell ref="E14:H14"/>
    <mergeCell ref="B17:D19"/>
    <mergeCell ref="B11:D11"/>
    <mergeCell ref="E11:G11"/>
    <mergeCell ref="E25:G25"/>
    <mergeCell ref="E26:G26"/>
    <mergeCell ref="E27:G27"/>
    <mergeCell ref="E17:G17"/>
    <mergeCell ref="E18:G18"/>
    <mergeCell ref="E19:G19"/>
    <mergeCell ref="B16:G16"/>
    <mergeCell ref="B14:D14"/>
    <mergeCell ref="E28:G28"/>
    <mergeCell ref="B20:D20"/>
    <mergeCell ref="E20:G20"/>
    <mergeCell ref="B21:D23"/>
    <mergeCell ref="E21:G21"/>
    <mergeCell ref="E22:G22"/>
    <mergeCell ref="E23:G2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Sheet2!$A$1:$A$2</xm:f>
          </x14:formula1>
          <xm:sqref>I13:J13 H17:Q26</xm:sqref>
        </x14:dataValidation>
        <x14:dataValidation type="list" allowBlank="1" showInputMessage="1" showErrorMessage="1">
          <x14:formula1>
            <xm:f>Sheet2!$A$4:$A$8</xm:f>
          </x14:formula1>
          <xm:sqref>H27:Q27</xm:sqref>
        </x14:dataValidation>
        <x14:dataValidation type="list" allowBlank="1" showInputMessage="1" showErrorMessage="1">
          <x14:formula1>
            <xm:f>Sheet2!$B$4:$B$8</xm:f>
          </x14:formula1>
          <xm:sqref>H28:Q28</xm:sqref>
        </x14:dataValidation>
        <x14:dataValidation type="list" allowBlank="1" showInputMessage="1" showErrorMessage="1">
          <x14:formula1>
            <xm:f>Sheet2!$B$20:$B$21</xm:f>
          </x14:formula1>
          <xm:sqref>H30:Q30</xm:sqref>
        </x14:dataValidation>
        <x14:dataValidation type="list" allowBlank="1" showInputMessage="1" showErrorMessage="1">
          <x14:formula1>
            <xm:f>Sheet2!$A$10:$A$40</xm:f>
          </x14:formula1>
          <xm:sqref>E10:G10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4.4" x14ac:dyDescent="0.55000000000000004"/>
  <cols>
    <col min="1" max="1" width="43.3125" customWidth="1"/>
    <col min="2" max="2" width="14.83984375" customWidth="1"/>
  </cols>
  <sheetData>
    <row r="1" spans="1:2" x14ac:dyDescent="0.55000000000000004">
      <c r="A1" s="4" t="s">
        <v>2</v>
      </c>
    </row>
    <row r="2" spans="1:2" x14ac:dyDescent="0.55000000000000004">
      <c r="A2" s="4" t="s">
        <v>3</v>
      </c>
    </row>
    <row r="4" spans="1:2" x14ac:dyDescent="0.55000000000000004">
      <c r="A4" t="s">
        <v>51</v>
      </c>
      <c r="B4" t="s">
        <v>51</v>
      </c>
    </row>
    <row r="5" spans="1:2" x14ac:dyDescent="0.55000000000000004">
      <c r="A5" t="s">
        <v>30</v>
      </c>
      <c r="B5" t="s">
        <v>30</v>
      </c>
    </row>
    <row r="6" spans="1:2" x14ac:dyDescent="0.55000000000000004">
      <c r="A6" t="s">
        <v>52</v>
      </c>
      <c r="B6" t="s">
        <v>52</v>
      </c>
    </row>
    <row r="7" spans="1:2" x14ac:dyDescent="0.55000000000000004">
      <c r="A7" t="s">
        <v>31</v>
      </c>
      <c r="B7" t="s">
        <v>31</v>
      </c>
    </row>
    <row r="8" spans="1:2" x14ac:dyDescent="0.55000000000000004">
      <c r="A8" t="s">
        <v>74</v>
      </c>
      <c r="B8" t="s">
        <v>32</v>
      </c>
    </row>
    <row r="10" spans="1:2" x14ac:dyDescent="0.55000000000000004">
      <c r="A10" t="s">
        <v>55</v>
      </c>
      <c r="B10" s="23"/>
    </row>
    <row r="11" spans="1:2" x14ac:dyDescent="0.55000000000000004">
      <c r="A11" t="s">
        <v>120</v>
      </c>
      <c r="B11" s="23"/>
    </row>
    <row r="12" spans="1:2" x14ac:dyDescent="0.55000000000000004">
      <c r="A12" t="s">
        <v>121</v>
      </c>
      <c r="B12" s="23"/>
    </row>
    <row r="13" spans="1:2" x14ac:dyDescent="0.55000000000000004">
      <c r="A13" t="s">
        <v>56</v>
      </c>
      <c r="B13" s="23"/>
    </row>
    <row r="14" spans="1:2" x14ac:dyDescent="0.55000000000000004">
      <c r="A14" t="s">
        <v>122</v>
      </c>
      <c r="B14" s="23"/>
    </row>
    <row r="15" spans="1:2" x14ac:dyDescent="0.55000000000000004">
      <c r="A15" t="s">
        <v>123</v>
      </c>
      <c r="B15" s="23"/>
    </row>
    <row r="16" spans="1:2" x14ac:dyDescent="0.55000000000000004">
      <c r="A16" t="s">
        <v>107</v>
      </c>
      <c r="B16" s="23"/>
    </row>
    <row r="17" spans="1:2" x14ac:dyDescent="0.55000000000000004">
      <c r="A17" t="s">
        <v>124</v>
      </c>
      <c r="B17" s="23"/>
    </row>
    <row r="18" spans="1:2" x14ac:dyDescent="0.55000000000000004">
      <c r="A18" t="s">
        <v>125</v>
      </c>
    </row>
    <row r="19" spans="1:2" x14ac:dyDescent="0.55000000000000004">
      <c r="A19" t="s">
        <v>108</v>
      </c>
    </row>
    <row r="20" spans="1:2" x14ac:dyDescent="0.55000000000000004">
      <c r="A20" t="s">
        <v>57</v>
      </c>
      <c r="B20" s="33" t="s">
        <v>93</v>
      </c>
    </row>
    <row r="21" spans="1:2" x14ac:dyDescent="0.55000000000000004">
      <c r="A21" t="s">
        <v>109</v>
      </c>
      <c r="B21" s="33" t="s">
        <v>92</v>
      </c>
    </row>
    <row r="22" spans="1:2" x14ac:dyDescent="0.55000000000000004">
      <c r="A22" t="s">
        <v>110</v>
      </c>
    </row>
    <row r="23" spans="1:2" x14ac:dyDescent="0.55000000000000004">
      <c r="A23" t="s">
        <v>58</v>
      </c>
    </row>
    <row r="24" spans="1:2" x14ac:dyDescent="0.55000000000000004">
      <c r="A24" t="s">
        <v>126</v>
      </c>
    </row>
    <row r="25" spans="1:2" x14ac:dyDescent="0.55000000000000004">
      <c r="A25" t="s">
        <v>59</v>
      </c>
    </row>
    <row r="26" spans="1:2" x14ac:dyDescent="0.55000000000000004">
      <c r="A26" t="s">
        <v>60</v>
      </c>
    </row>
    <row r="27" spans="1:2" x14ac:dyDescent="0.55000000000000004">
      <c r="A27" t="s">
        <v>111</v>
      </c>
    </row>
    <row r="28" spans="1:2" x14ac:dyDescent="0.55000000000000004">
      <c r="A28" t="s">
        <v>112</v>
      </c>
    </row>
    <row r="29" spans="1:2" x14ac:dyDescent="0.55000000000000004">
      <c r="A29" t="s">
        <v>113</v>
      </c>
    </row>
    <row r="30" spans="1:2" x14ac:dyDescent="0.55000000000000004">
      <c r="A30" t="s">
        <v>114</v>
      </c>
    </row>
    <row r="31" spans="1:2" x14ac:dyDescent="0.55000000000000004">
      <c r="A31" t="s">
        <v>61</v>
      </c>
    </row>
    <row r="32" spans="1:2" x14ac:dyDescent="0.55000000000000004">
      <c r="A32" t="s">
        <v>62</v>
      </c>
    </row>
    <row r="33" spans="1:1" x14ac:dyDescent="0.55000000000000004">
      <c r="A33" t="s">
        <v>63</v>
      </c>
    </row>
    <row r="34" spans="1:1" x14ac:dyDescent="0.55000000000000004">
      <c r="A34" t="s">
        <v>115</v>
      </c>
    </row>
    <row r="35" spans="1:1" x14ac:dyDescent="0.55000000000000004">
      <c r="A35" t="s">
        <v>116</v>
      </c>
    </row>
    <row r="36" spans="1:1" x14ac:dyDescent="0.55000000000000004">
      <c r="A36" t="s">
        <v>117</v>
      </c>
    </row>
    <row r="37" spans="1:1" x14ac:dyDescent="0.55000000000000004">
      <c r="A37" t="s">
        <v>118</v>
      </c>
    </row>
    <row r="38" spans="1:1" x14ac:dyDescent="0.55000000000000004">
      <c r="A38" t="s">
        <v>64</v>
      </c>
    </row>
    <row r="39" spans="1:1" x14ac:dyDescent="0.55000000000000004">
      <c r="A39" t="s">
        <v>119</v>
      </c>
    </row>
    <row r="40" spans="1:1" x14ac:dyDescent="0.55000000000000004">
      <c r="A40"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0"/>
  <sheetViews>
    <sheetView topLeftCell="C11" zoomScaleNormal="100" workbookViewId="0">
      <selection activeCell="L26" sqref="L26"/>
    </sheetView>
  </sheetViews>
  <sheetFormatPr defaultColWidth="8.83984375" defaultRowHeight="14.4" zeroHeight="1" x14ac:dyDescent="0.55000000000000004"/>
  <cols>
    <col min="1" max="1" width="4.68359375" style="1" customWidth="1"/>
    <col min="2" max="4" width="8.83984375" style="1"/>
    <col min="5" max="6" width="10.83984375" style="1" customWidth="1"/>
    <col min="7" max="7" width="30.312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87</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145</v>
      </c>
    </row>
    <row r="8" spans="2:17" x14ac:dyDescent="0.55000000000000004"/>
    <row r="9" spans="2:17" x14ac:dyDescent="0.55000000000000004">
      <c r="B9" s="122" t="s">
        <v>53</v>
      </c>
      <c r="C9" s="123"/>
      <c r="D9" s="124"/>
      <c r="E9" s="147" t="str">
        <f>IF(ISBLANK('Pre-Programme'!E9:G90),"None Entered",'Pre-Programme'!E9:G90)</f>
        <v>None Entered</v>
      </c>
      <c r="F9" s="148"/>
      <c r="G9" s="149"/>
    </row>
    <row r="10" spans="2:17" x14ac:dyDescent="0.55000000000000004">
      <c r="B10" s="122" t="s">
        <v>54</v>
      </c>
      <c r="C10" s="123"/>
      <c r="D10" s="124"/>
      <c r="E10" s="150" t="str">
        <f>IF(ISBLANK('Pre-Programme'!E10),"None Selected",'Pre-Programme'!E10)</f>
        <v>None Selected</v>
      </c>
      <c r="F10" s="151"/>
      <c r="G10" s="152"/>
    </row>
    <row r="11" spans="2:17" x14ac:dyDescent="0.55000000000000004">
      <c r="B11" s="169" t="s">
        <v>128</v>
      </c>
      <c r="C11" s="169"/>
      <c r="D11" s="169"/>
      <c r="E11" s="125"/>
      <c r="F11" s="125"/>
      <c r="G11" s="125"/>
    </row>
    <row r="12" spans="2:17" x14ac:dyDescent="0.55000000000000004">
      <c r="L12" s="11"/>
    </row>
    <row r="13" spans="2:17" ht="14.5" customHeight="1" x14ac:dyDescent="0.55000000000000004">
      <c r="B13" s="153" t="s">
        <v>131</v>
      </c>
      <c r="C13" s="154"/>
      <c r="D13" s="155"/>
      <c r="E13" s="170" t="s">
        <v>1</v>
      </c>
      <c r="F13" s="171"/>
      <c r="G13" s="171"/>
      <c r="H13" s="156"/>
      <c r="I13" s="158"/>
      <c r="J13" s="158"/>
    </row>
    <row r="14" spans="2:17" x14ac:dyDescent="0.55000000000000004">
      <c r="B14" s="131" t="s">
        <v>19</v>
      </c>
      <c r="C14" s="131"/>
      <c r="D14" s="131"/>
      <c r="E14" s="172" t="s">
        <v>130</v>
      </c>
      <c r="F14" s="172"/>
      <c r="G14" s="172"/>
      <c r="H14" s="172"/>
      <c r="I14" s="173"/>
      <c r="J14" s="173"/>
    </row>
    <row r="15" spans="2:17" s="2" customFormat="1" x14ac:dyDescent="0.55000000000000004"/>
    <row r="16" spans="2:17" x14ac:dyDescent="0.55000000000000004">
      <c r="B16" s="130"/>
      <c r="C16" s="130"/>
      <c r="D16" s="130"/>
      <c r="E16" s="130"/>
      <c r="F16" s="130"/>
      <c r="G16" s="130"/>
      <c r="H16" s="21" t="s">
        <v>5</v>
      </c>
      <c r="I16" s="22" t="s">
        <v>6</v>
      </c>
      <c r="J16" s="22" t="s">
        <v>7</v>
      </c>
      <c r="K16" s="22" t="s">
        <v>8</v>
      </c>
      <c r="L16" s="22" t="s">
        <v>9</v>
      </c>
      <c r="M16" s="22" t="s">
        <v>10</v>
      </c>
      <c r="N16" s="22" t="s">
        <v>11</v>
      </c>
      <c r="O16" s="22" t="s">
        <v>12</v>
      </c>
      <c r="P16" s="22" t="s">
        <v>13</v>
      </c>
      <c r="Q16" s="22" t="s">
        <v>14</v>
      </c>
    </row>
    <row r="17" spans="2:17" x14ac:dyDescent="0.55000000000000004">
      <c r="B17" s="168" t="s">
        <v>15</v>
      </c>
      <c r="C17" s="168"/>
      <c r="D17" s="168"/>
      <c r="E17" s="126" t="s">
        <v>16</v>
      </c>
      <c r="F17" s="126"/>
      <c r="G17" s="126"/>
      <c r="H17" s="24"/>
      <c r="I17" s="24"/>
      <c r="J17" s="24"/>
      <c r="K17" s="24"/>
      <c r="L17" s="24"/>
      <c r="M17" s="24"/>
      <c r="N17" s="24"/>
      <c r="O17" s="24"/>
      <c r="P17" s="24"/>
      <c r="Q17" s="24"/>
    </row>
    <row r="18" spans="2:17" x14ac:dyDescent="0.55000000000000004">
      <c r="B18" s="168"/>
      <c r="C18" s="168"/>
      <c r="D18" s="168"/>
      <c r="E18" s="127" t="s">
        <v>17</v>
      </c>
      <c r="F18" s="128"/>
      <c r="G18" s="129"/>
      <c r="H18" s="24"/>
      <c r="I18" s="24"/>
      <c r="J18" s="24"/>
      <c r="K18" s="24"/>
      <c r="L18" s="24"/>
      <c r="M18" s="24"/>
      <c r="N18" s="24"/>
      <c r="O18" s="24"/>
      <c r="P18" s="24"/>
      <c r="Q18" s="24"/>
    </row>
    <row r="19" spans="2:17" x14ac:dyDescent="0.55000000000000004">
      <c r="B19" s="168"/>
      <c r="C19" s="168"/>
      <c r="D19" s="168"/>
      <c r="E19" s="127" t="s">
        <v>18</v>
      </c>
      <c r="F19" s="128"/>
      <c r="G19" s="129"/>
      <c r="H19" s="24"/>
      <c r="I19" s="24"/>
      <c r="J19" s="24"/>
      <c r="K19" s="24"/>
      <c r="L19" s="24"/>
      <c r="M19" s="24"/>
      <c r="N19" s="24"/>
      <c r="O19" s="24"/>
      <c r="P19" s="24"/>
      <c r="Q19" s="24"/>
    </row>
    <row r="20" spans="2:17" x14ac:dyDescent="0.55000000000000004">
      <c r="B20" s="104" t="s">
        <v>19</v>
      </c>
      <c r="C20" s="105"/>
      <c r="D20" s="106"/>
      <c r="E20" s="107" t="s">
        <v>129</v>
      </c>
      <c r="F20" s="108"/>
      <c r="G20" s="109"/>
      <c r="H20" s="24"/>
      <c r="I20" s="24"/>
      <c r="J20" s="24"/>
      <c r="K20" s="24"/>
      <c r="L20" s="24"/>
      <c r="M20" s="24"/>
      <c r="N20" s="24"/>
      <c r="O20" s="24"/>
      <c r="P20" s="24"/>
      <c r="Q20" s="24"/>
    </row>
    <row r="21" spans="2:17" x14ac:dyDescent="0.55000000000000004">
      <c r="B21" s="110" t="s">
        <v>22</v>
      </c>
      <c r="C21" s="111"/>
      <c r="D21" s="112"/>
      <c r="E21" s="119" t="s">
        <v>23</v>
      </c>
      <c r="F21" s="120"/>
      <c r="G21" s="121"/>
      <c r="H21" s="24"/>
      <c r="I21" s="24"/>
      <c r="J21" s="24"/>
      <c r="K21" s="24"/>
      <c r="L21" s="24"/>
      <c r="M21" s="24"/>
      <c r="N21" s="24"/>
      <c r="O21" s="24"/>
      <c r="P21" s="24"/>
      <c r="Q21" s="24"/>
    </row>
    <row r="22" spans="2:17" x14ac:dyDescent="0.55000000000000004">
      <c r="B22" s="113"/>
      <c r="C22" s="114"/>
      <c r="D22" s="115"/>
      <c r="E22" s="119" t="s">
        <v>24</v>
      </c>
      <c r="F22" s="120"/>
      <c r="G22" s="121"/>
      <c r="H22" s="24"/>
      <c r="I22" s="24"/>
      <c r="J22" s="24"/>
      <c r="K22" s="24"/>
      <c r="L22" s="24"/>
      <c r="M22" s="24"/>
      <c r="N22" s="24"/>
      <c r="O22" s="24"/>
      <c r="P22" s="24"/>
      <c r="Q22" s="24"/>
    </row>
    <row r="23" spans="2:17" x14ac:dyDescent="0.55000000000000004">
      <c r="B23" s="116"/>
      <c r="C23" s="117"/>
      <c r="D23" s="118"/>
      <c r="E23" s="119" t="s">
        <v>25</v>
      </c>
      <c r="F23" s="120"/>
      <c r="G23" s="121"/>
      <c r="H23" s="24"/>
      <c r="I23" s="24"/>
      <c r="J23" s="24"/>
      <c r="K23" s="24"/>
      <c r="L23" s="24"/>
      <c r="M23" s="24"/>
      <c r="N23" s="24"/>
      <c r="O23" s="24"/>
      <c r="P23" s="24"/>
      <c r="Q23" s="24"/>
    </row>
    <row r="24" spans="2:17" x14ac:dyDescent="0.55000000000000004">
      <c r="B24" s="159" t="s">
        <v>26</v>
      </c>
      <c r="C24" s="160"/>
      <c r="D24" s="161"/>
      <c r="E24" s="101" t="s">
        <v>20</v>
      </c>
      <c r="F24" s="102"/>
      <c r="G24" s="103"/>
      <c r="H24" s="24"/>
      <c r="I24" s="24"/>
      <c r="J24" s="24"/>
      <c r="K24" s="24"/>
      <c r="L24" s="24"/>
      <c r="M24" s="24"/>
      <c r="N24" s="24"/>
      <c r="O24" s="24"/>
      <c r="P24" s="24"/>
      <c r="Q24" s="24"/>
    </row>
    <row r="25" spans="2:17" x14ac:dyDescent="0.55000000000000004">
      <c r="B25" s="162"/>
      <c r="C25" s="163"/>
      <c r="D25" s="164"/>
      <c r="E25" s="101" t="s">
        <v>100</v>
      </c>
      <c r="F25" s="102"/>
      <c r="G25" s="103"/>
      <c r="H25" s="24"/>
      <c r="I25" s="24"/>
      <c r="J25" s="24"/>
      <c r="K25" s="24"/>
      <c r="L25" s="24"/>
      <c r="M25" s="24"/>
      <c r="N25" s="24"/>
      <c r="O25" s="24"/>
      <c r="P25" s="24"/>
      <c r="Q25" s="24"/>
    </row>
    <row r="26" spans="2:17" x14ac:dyDescent="0.55000000000000004">
      <c r="B26" s="162"/>
      <c r="C26" s="163"/>
      <c r="D26" s="164"/>
      <c r="E26" s="101" t="s">
        <v>28</v>
      </c>
      <c r="F26" s="102"/>
      <c r="G26" s="103"/>
      <c r="H26" s="24"/>
      <c r="I26" s="24"/>
      <c r="J26" s="24"/>
      <c r="K26" s="24"/>
      <c r="L26" s="24"/>
      <c r="M26" s="24"/>
      <c r="N26" s="24"/>
      <c r="O26" s="24"/>
      <c r="P26" s="24"/>
      <c r="Q26" s="24"/>
    </row>
    <row r="27" spans="2:17" x14ac:dyDescent="0.55000000000000004">
      <c r="B27" s="162"/>
      <c r="C27" s="163"/>
      <c r="D27" s="164"/>
      <c r="E27" s="101" t="s">
        <v>65</v>
      </c>
      <c r="F27" s="102"/>
      <c r="G27" s="103"/>
      <c r="H27" s="24"/>
      <c r="I27" s="24"/>
      <c r="J27" s="24"/>
      <c r="K27" s="24"/>
      <c r="L27" s="24"/>
      <c r="M27" s="24"/>
      <c r="N27" s="24"/>
      <c r="O27" s="24"/>
      <c r="P27" s="24"/>
      <c r="Q27" s="24"/>
    </row>
    <row r="28" spans="2:17" x14ac:dyDescent="0.55000000000000004">
      <c r="B28" s="165"/>
      <c r="C28" s="166"/>
      <c r="D28" s="167"/>
      <c r="E28" s="101" t="s">
        <v>66</v>
      </c>
      <c r="F28" s="102"/>
      <c r="G28" s="103"/>
      <c r="H28" s="24"/>
      <c r="I28" s="24"/>
      <c r="J28" s="24"/>
      <c r="K28" s="24"/>
      <c r="L28" s="24"/>
      <c r="M28" s="24"/>
      <c r="N28" s="24"/>
      <c r="O28" s="24"/>
      <c r="P28" s="24"/>
      <c r="Q28" s="24"/>
    </row>
    <row r="29" spans="2:17" ht="14.5" customHeight="1" x14ac:dyDescent="0.55000000000000004">
      <c r="B29" s="132" t="s">
        <v>90</v>
      </c>
      <c r="C29" s="133"/>
      <c r="D29" s="134"/>
      <c r="E29" s="138" t="s">
        <v>133</v>
      </c>
      <c r="F29" s="139"/>
      <c r="G29" s="140"/>
      <c r="H29" s="25"/>
      <c r="I29" s="25"/>
      <c r="J29" s="25"/>
      <c r="K29" s="25"/>
      <c r="L29" s="25"/>
      <c r="M29" s="25"/>
      <c r="N29" s="25"/>
      <c r="O29" s="25"/>
      <c r="P29" s="25"/>
      <c r="Q29" s="25"/>
    </row>
    <row r="30" spans="2:17" ht="14.5" customHeight="1" x14ac:dyDescent="0.55000000000000004">
      <c r="B30" s="135"/>
      <c r="C30" s="136"/>
      <c r="D30" s="137"/>
      <c r="E30" s="138" t="s">
        <v>91</v>
      </c>
      <c r="F30" s="139"/>
      <c r="G30" s="140"/>
      <c r="H30" s="26"/>
      <c r="I30" s="26"/>
      <c r="J30" s="26"/>
      <c r="K30" s="26"/>
      <c r="L30" s="26"/>
      <c r="M30" s="26"/>
      <c r="N30" s="26"/>
      <c r="O30" s="26"/>
      <c r="P30" s="26"/>
      <c r="Q30" s="26"/>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3">
    <mergeCell ref="E27:G27"/>
    <mergeCell ref="E26:G26"/>
    <mergeCell ref="E13:H13"/>
    <mergeCell ref="I13:J13"/>
    <mergeCell ref="E14:H14"/>
    <mergeCell ref="I14:J14"/>
    <mergeCell ref="B16:G16"/>
    <mergeCell ref="F4:J5"/>
    <mergeCell ref="B9:D9"/>
    <mergeCell ref="E9:G9"/>
    <mergeCell ref="B10:D10"/>
    <mergeCell ref="E10:G10"/>
    <mergeCell ref="B11:D11"/>
    <mergeCell ref="E11:G11"/>
    <mergeCell ref="B13:D13"/>
    <mergeCell ref="B14:D14"/>
    <mergeCell ref="E18:G18"/>
    <mergeCell ref="B29:D30"/>
    <mergeCell ref="E29:G29"/>
    <mergeCell ref="E30:G30"/>
    <mergeCell ref="B17:D19"/>
    <mergeCell ref="E17:G17"/>
    <mergeCell ref="E28:G28"/>
    <mergeCell ref="E25:G25"/>
    <mergeCell ref="E19:G19"/>
    <mergeCell ref="B20:D20"/>
    <mergeCell ref="E20:G20"/>
    <mergeCell ref="B21:D23"/>
    <mergeCell ref="E21:G21"/>
    <mergeCell ref="E22:G22"/>
    <mergeCell ref="E23:G23"/>
    <mergeCell ref="B24:D28"/>
    <mergeCell ref="E24:G24"/>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Sheet2!$B$4:$B$8</xm:f>
          </x14:formula1>
          <xm:sqref>H28:Q28</xm:sqref>
        </x14:dataValidation>
        <x14:dataValidation type="list" allowBlank="1" showInputMessage="1" showErrorMessage="1">
          <x14:formula1>
            <xm:f>Sheet2!$A$4:$A$8</xm:f>
          </x14:formula1>
          <xm:sqref>H27:Q27</xm:sqref>
        </x14:dataValidation>
        <x14:dataValidation type="list" allowBlank="1" showInputMessage="1" showErrorMessage="1">
          <x14:formula1>
            <xm:f>Sheet2!$A$1:$A$2</xm:f>
          </x14:formula1>
          <xm:sqref>I13:J13 L21:Q22 J24:K26 H17:I26 J17:J19 L23:Q26 L17:Q20 K17:K19 J20:K23</xm:sqref>
        </x14:dataValidation>
        <x14:dataValidation type="list" allowBlank="1" showInputMessage="1" showErrorMessage="1">
          <x14:formula1>
            <xm:f>Sheet2!$B$20:$B$21</xm:f>
          </x14:formula1>
          <xm:sqref>H30:Q30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0"/>
  <sheetViews>
    <sheetView topLeftCell="D13" workbookViewId="0">
      <selection activeCell="L27" sqref="L27"/>
    </sheetView>
  </sheetViews>
  <sheetFormatPr defaultColWidth="8.83984375" defaultRowHeight="14.4" customHeight="1" zeroHeight="1" x14ac:dyDescent="0.55000000000000004"/>
  <cols>
    <col min="1" max="1" width="4.68359375" style="1" customWidth="1"/>
    <col min="2" max="4" width="8.83984375" style="1"/>
    <col min="5" max="6" width="10.83984375" style="1" customWidth="1"/>
    <col min="7" max="7" width="30.312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87</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147</v>
      </c>
    </row>
    <row r="8" spans="2:17" x14ac:dyDescent="0.55000000000000004">
      <c r="H8" s="10"/>
    </row>
    <row r="9" spans="2:17" x14ac:dyDescent="0.55000000000000004">
      <c r="B9" s="122" t="s">
        <v>53</v>
      </c>
      <c r="C9" s="123"/>
      <c r="D9" s="124"/>
      <c r="E9" s="147" t="str">
        <f>IF(ISBLANK('Pre-Programme'!E9:G90),"None Entered",'Pre-Programme'!E9:G90)</f>
        <v>None Entered</v>
      </c>
      <c r="F9" s="148"/>
      <c r="G9" s="149"/>
    </row>
    <row r="10" spans="2:17" x14ac:dyDescent="0.55000000000000004">
      <c r="B10" s="122" t="s">
        <v>54</v>
      </c>
      <c r="C10" s="123"/>
      <c r="D10" s="124"/>
      <c r="E10" s="150" t="str">
        <f>IF(ISBLANK('Pre-Programme'!E10),"None Selected",'Pre-Programme'!E10)</f>
        <v>None Selected</v>
      </c>
      <c r="F10" s="151"/>
      <c r="G10" s="152"/>
    </row>
    <row r="11" spans="2:17" x14ac:dyDescent="0.55000000000000004">
      <c r="B11" s="169" t="s">
        <v>128</v>
      </c>
      <c r="C11" s="169"/>
      <c r="D11" s="169"/>
      <c r="E11" s="125"/>
      <c r="F11" s="125"/>
      <c r="G11" s="125"/>
    </row>
    <row r="12" spans="2:17" x14ac:dyDescent="0.55000000000000004">
      <c r="L12" s="11"/>
    </row>
    <row r="13" spans="2:17" ht="14.5" customHeight="1" x14ac:dyDescent="0.55000000000000004">
      <c r="B13" s="153" t="s">
        <v>131</v>
      </c>
      <c r="C13" s="154"/>
      <c r="D13" s="155"/>
      <c r="E13" s="170" t="s">
        <v>1</v>
      </c>
      <c r="F13" s="171"/>
      <c r="G13" s="171"/>
      <c r="H13" s="156"/>
      <c r="I13" s="158"/>
      <c r="J13" s="158"/>
    </row>
    <row r="14" spans="2:17" x14ac:dyDescent="0.55000000000000004">
      <c r="B14" s="131" t="s">
        <v>19</v>
      </c>
      <c r="C14" s="131"/>
      <c r="D14" s="131"/>
      <c r="E14" s="172" t="s">
        <v>130</v>
      </c>
      <c r="F14" s="172"/>
      <c r="G14" s="172"/>
      <c r="H14" s="172"/>
      <c r="I14" s="173"/>
      <c r="J14" s="173"/>
    </row>
    <row r="15" spans="2:17" s="2" customFormat="1" x14ac:dyDescent="0.55000000000000004"/>
    <row r="16" spans="2:17" x14ac:dyDescent="0.55000000000000004">
      <c r="B16" s="130"/>
      <c r="C16" s="130"/>
      <c r="D16" s="130"/>
      <c r="E16" s="130"/>
      <c r="F16" s="130"/>
      <c r="G16" s="130"/>
      <c r="H16" s="21" t="s">
        <v>5</v>
      </c>
      <c r="I16" s="22" t="s">
        <v>6</v>
      </c>
      <c r="J16" s="22" t="s">
        <v>7</v>
      </c>
      <c r="K16" s="22" t="s">
        <v>8</v>
      </c>
      <c r="L16" s="22" t="s">
        <v>9</v>
      </c>
      <c r="M16" s="22" t="s">
        <v>10</v>
      </c>
      <c r="N16" s="22" t="s">
        <v>11</v>
      </c>
      <c r="O16" s="22" t="s">
        <v>12</v>
      </c>
      <c r="P16" s="22" t="s">
        <v>13</v>
      </c>
      <c r="Q16" s="22" t="s">
        <v>14</v>
      </c>
    </row>
    <row r="17" spans="2:17" x14ac:dyDescent="0.55000000000000004">
      <c r="B17" s="168" t="s">
        <v>15</v>
      </c>
      <c r="C17" s="168"/>
      <c r="D17" s="168"/>
      <c r="E17" s="126" t="s">
        <v>16</v>
      </c>
      <c r="F17" s="126"/>
      <c r="G17" s="126"/>
      <c r="H17" s="24"/>
      <c r="I17" s="24"/>
      <c r="J17" s="24"/>
      <c r="K17" s="24"/>
      <c r="L17" s="24"/>
      <c r="M17" s="24"/>
      <c r="N17" s="24"/>
      <c r="O17" s="24"/>
      <c r="P17" s="24"/>
      <c r="Q17" s="24"/>
    </row>
    <row r="18" spans="2:17" x14ac:dyDescent="0.55000000000000004">
      <c r="B18" s="168"/>
      <c r="C18" s="168"/>
      <c r="D18" s="168"/>
      <c r="E18" s="127" t="s">
        <v>17</v>
      </c>
      <c r="F18" s="128"/>
      <c r="G18" s="129"/>
      <c r="H18" s="24"/>
      <c r="I18" s="24"/>
      <c r="J18" s="24"/>
      <c r="K18" s="24"/>
      <c r="L18" s="24"/>
      <c r="M18" s="24"/>
      <c r="N18" s="24"/>
      <c r="O18" s="24"/>
      <c r="P18" s="24"/>
      <c r="Q18" s="24"/>
    </row>
    <row r="19" spans="2:17" x14ac:dyDescent="0.55000000000000004">
      <c r="B19" s="168"/>
      <c r="C19" s="168"/>
      <c r="D19" s="168"/>
      <c r="E19" s="127" t="s">
        <v>18</v>
      </c>
      <c r="F19" s="128"/>
      <c r="G19" s="129"/>
      <c r="H19" s="24"/>
      <c r="I19" s="24"/>
      <c r="J19" s="24"/>
      <c r="K19" s="24"/>
      <c r="L19" s="24"/>
      <c r="M19" s="24"/>
      <c r="N19" s="24"/>
      <c r="O19" s="24"/>
      <c r="P19" s="24"/>
      <c r="Q19" s="24"/>
    </row>
    <row r="20" spans="2:17" x14ac:dyDescent="0.55000000000000004">
      <c r="B20" s="104" t="s">
        <v>19</v>
      </c>
      <c r="C20" s="105"/>
      <c r="D20" s="106"/>
      <c r="E20" s="107" t="s">
        <v>129</v>
      </c>
      <c r="F20" s="108"/>
      <c r="G20" s="109"/>
      <c r="H20" s="24"/>
      <c r="I20" s="24"/>
      <c r="J20" s="24"/>
      <c r="K20" s="24"/>
      <c r="L20" s="24"/>
      <c r="M20" s="24"/>
      <c r="N20" s="24"/>
      <c r="O20" s="24"/>
      <c r="P20" s="24"/>
      <c r="Q20" s="24"/>
    </row>
    <row r="21" spans="2:17" x14ac:dyDescent="0.55000000000000004">
      <c r="B21" s="110" t="s">
        <v>22</v>
      </c>
      <c r="C21" s="111"/>
      <c r="D21" s="112"/>
      <c r="E21" s="119" t="s">
        <v>23</v>
      </c>
      <c r="F21" s="120"/>
      <c r="G21" s="121"/>
      <c r="H21" s="24"/>
      <c r="I21" s="24"/>
      <c r="J21" s="24"/>
      <c r="K21" s="24"/>
      <c r="L21" s="24"/>
      <c r="M21" s="24"/>
      <c r="N21" s="24"/>
      <c r="O21" s="24"/>
      <c r="P21" s="24"/>
      <c r="Q21" s="24"/>
    </row>
    <row r="22" spans="2:17" x14ac:dyDescent="0.55000000000000004">
      <c r="B22" s="113"/>
      <c r="C22" s="114"/>
      <c r="D22" s="115"/>
      <c r="E22" s="119" t="s">
        <v>24</v>
      </c>
      <c r="F22" s="120"/>
      <c r="G22" s="121"/>
      <c r="H22" s="24"/>
      <c r="I22" s="24"/>
      <c r="J22" s="24"/>
      <c r="K22" s="24"/>
      <c r="L22" s="24"/>
      <c r="M22" s="24"/>
      <c r="N22" s="24"/>
      <c r="O22" s="24"/>
      <c r="P22" s="24"/>
      <c r="Q22" s="24"/>
    </row>
    <row r="23" spans="2:17" x14ac:dyDescent="0.55000000000000004">
      <c r="B23" s="116"/>
      <c r="C23" s="117"/>
      <c r="D23" s="118"/>
      <c r="E23" s="119" t="s">
        <v>25</v>
      </c>
      <c r="F23" s="120"/>
      <c r="G23" s="121"/>
      <c r="H23" s="24"/>
      <c r="I23" s="24"/>
      <c r="J23" s="24"/>
      <c r="K23" s="24"/>
      <c r="L23" s="24"/>
      <c r="M23" s="24"/>
      <c r="N23" s="24"/>
      <c r="O23" s="24"/>
      <c r="P23" s="24"/>
      <c r="Q23" s="24"/>
    </row>
    <row r="24" spans="2:17" x14ac:dyDescent="0.55000000000000004">
      <c r="B24" s="159" t="s">
        <v>26</v>
      </c>
      <c r="C24" s="160"/>
      <c r="D24" s="161"/>
      <c r="E24" s="101" t="s">
        <v>20</v>
      </c>
      <c r="F24" s="102"/>
      <c r="G24" s="103"/>
      <c r="H24" s="24"/>
      <c r="I24" s="24"/>
      <c r="J24" s="24"/>
      <c r="K24" s="24"/>
      <c r="L24" s="24"/>
      <c r="M24" s="24"/>
      <c r="N24" s="24"/>
      <c r="O24" s="24"/>
      <c r="P24" s="24"/>
      <c r="Q24" s="24"/>
    </row>
    <row r="25" spans="2:17" x14ac:dyDescent="0.55000000000000004">
      <c r="B25" s="162"/>
      <c r="C25" s="163"/>
      <c r="D25" s="164"/>
      <c r="E25" s="101" t="s">
        <v>100</v>
      </c>
      <c r="F25" s="102"/>
      <c r="G25" s="103"/>
      <c r="H25" s="24"/>
      <c r="I25" s="24"/>
      <c r="J25" s="24"/>
      <c r="K25" s="24"/>
      <c r="L25" s="24"/>
      <c r="M25" s="24"/>
      <c r="N25" s="24"/>
      <c r="O25" s="24"/>
      <c r="P25" s="24"/>
      <c r="Q25" s="24"/>
    </row>
    <row r="26" spans="2:17" x14ac:dyDescent="0.55000000000000004">
      <c r="B26" s="162"/>
      <c r="C26" s="163"/>
      <c r="D26" s="164"/>
      <c r="E26" s="101" t="s">
        <v>28</v>
      </c>
      <c r="F26" s="102"/>
      <c r="G26" s="103"/>
      <c r="H26" s="24"/>
      <c r="I26" s="24"/>
      <c r="J26" s="24"/>
      <c r="K26" s="24"/>
      <c r="L26" s="24"/>
      <c r="M26" s="24"/>
      <c r="N26" s="24"/>
      <c r="O26" s="24"/>
      <c r="P26" s="24"/>
      <c r="Q26" s="24"/>
    </row>
    <row r="27" spans="2:17" x14ac:dyDescent="0.55000000000000004">
      <c r="B27" s="162"/>
      <c r="C27" s="163"/>
      <c r="D27" s="164"/>
      <c r="E27" s="101" t="s">
        <v>65</v>
      </c>
      <c r="F27" s="102"/>
      <c r="G27" s="103"/>
      <c r="H27" s="24"/>
      <c r="I27" s="24"/>
      <c r="J27" s="24"/>
      <c r="K27" s="24"/>
      <c r="L27" s="24"/>
      <c r="M27" s="24"/>
      <c r="N27" s="24"/>
      <c r="O27" s="24"/>
      <c r="P27" s="24"/>
      <c r="Q27" s="24"/>
    </row>
    <row r="28" spans="2:17" x14ac:dyDescent="0.55000000000000004">
      <c r="B28" s="165"/>
      <c r="C28" s="166"/>
      <c r="D28" s="167"/>
      <c r="E28" s="101" t="s">
        <v>66</v>
      </c>
      <c r="F28" s="102"/>
      <c r="G28" s="103"/>
      <c r="H28" s="24"/>
      <c r="I28" s="24"/>
      <c r="J28" s="24"/>
      <c r="K28" s="24"/>
      <c r="L28" s="24"/>
      <c r="M28" s="24"/>
      <c r="N28" s="24"/>
      <c r="O28" s="24"/>
      <c r="P28" s="24"/>
      <c r="Q28" s="24"/>
    </row>
    <row r="29" spans="2:17" ht="14.5" customHeight="1" x14ac:dyDescent="0.55000000000000004">
      <c r="B29" s="132" t="s">
        <v>90</v>
      </c>
      <c r="C29" s="133"/>
      <c r="D29" s="134"/>
      <c r="E29" s="138" t="s">
        <v>133</v>
      </c>
      <c r="F29" s="139"/>
      <c r="G29" s="140"/>
      <c r="H29" s="25"/>
      <c r="I29" s="25"/>
      <c r="J29" s="25"/>
      <c r="K29" s="25"/>
      <c r="L29" s="25"/>
      <c r="M29" s="25"/>
      <c r="N29" s="25"/>
      <c r="O29" s="25"/>
      <c r="P29" s="25"/>
      <c r="Q29" s="25"/>
    </row>
    <row r="30" spans="2:17" ht="14.5" customHeight="1" x14ac:dyDescent="0.55000000000000004">
      <c r="B30" s="135"/>
      <c r="C30" s="136"/>
      <c r="D30" s="137"/>
      <c r="E30" s="138" t="s">
        <v>91</v>
      </c>
      <c r="F30" s="139"/>
      <c r="G30" s="140"/>
      <c r="H30" s="26"/>
      <c r="I30" s="26"/>
      <c r="J30" s="26"/>
      <c r="K30" s="26"/>
      <c r="L30" s="26"/>
      <c r="M30" s="26"/>
      <c r="N30" s="26"/>
      <c r="O30" s="26"/>
      <c r="P30" s="26"/>
      <c r="Q30" s="26"/>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3">
    <mergeCell ref="B29:D30"/>
    <mergeCell ref="E29:G29"/>
    <mergeCell ref="E30:G30"/>
    <mergeCell ref="B21:D23"/>
    <mergeCell ref="E21:G21"/>
    <mergeCell ref="E22:G22"/>
    <mergeCell ref="E23:G23"/>
    <mergeCell ref="B24:D28"/>
    <mergeCell ref="E24:G24"/>
    <mergeCell ref="E25:G25"/>
    <mergeCell ref="E26:G26"/>
    <mergeCell ref="E27:G27"/>
    <mergeCell ref="E28:G28"/>
    <mergeCell ref="B20:D20"/>
    <mergeCell ref="E20:G20"/>
    <mergeCell ref="B13:D13"/>
    <mergeCell ref="E13:H13"/>
    <mergeCell ref="I13:J13"/>
    <mergeCell ref="B14:D14"/>
    <mergeCell ref="E14:H14"/>
    <mergeCell ref="I14:J14"/>
    <mergeCell ref="B16:G16"/>
    <mergeCell ref="B17:D19"/>
    <mergeCell ref="E17:G17"/>
    <mergeCell ref="E18:G18"/>
    <mergeCell ref="E19:G19"/>
    <mergeCell ref="B11:D11"/>
    <mergeCell ref="E11:G11"/>
    <mergeCell ref="F4:J5"/>
    <mergeCell ref="B9:D9"/>
    <mergeCell ref="E9:G9"/>
    <mergeCell ref="B10:D10"/>
    <mergeCell ref="E10:G10"/>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Sheet2!$B$20:$B$21</xm:f>
          </x14:formula1>
          <xm:sqref>H30:Q30</xm:sqref>
        </x14:dataValidation>
        <x14:dataValidation type="list" allowBlank="1" showInputMessage="1" showErrorMessage="1">
          <x14:formula1>
            <xm:f>Sheet2!$A$1:$A$2</xm:f>
          </x14:formula1>
          <xm:sqref>I13:J13 H17:Q26</xm:sqref>
        </x14:dataValidation>
        <x14:dataValidation type="list" allowBlank="1" showInputMessage="1" showErrorMessage="1">
          <x14:formula1>
            <xm:f>Sheet2!$A$4:$A$8</xm:f>
          </x14:formula1>
          <xm:sqref>H27:Q27</xm:sqref>
        </x14:dataValidation>
        <x14:dataValidation type="list" allowBlank="1" showInputMessage="1" showErrorMessage="1">
          <x14:formula1>
            <xm:f>Sheet2!$B$4:$B$8</xm:f>
          </x14:formula1>
          <xm:sqref>H28:Q28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0"/>
  <sheetViews>
    <sheetView topLeftCell="E3" workbookViewId="0">
      <selection activeCell="G7" sqref="G7"/>
    </sheetView>
  </sheetViews>
  <sheetFormatPr defaultColWidth="8.83984375" defaultRowHeight="14.4" customHeight="1" zeroHeight="1" x14ac:dyDescent="0.55000000000000004"/>
  <cols>
    <col min="1" max="1" width="4.68359375" style="1" customWidth="1"/>
    <col min="2" max="4" width="8.83984375" style="1"/>
    <col min="5" max="6" width="10.83984375" style="1" customWidth="1"/>
    <col min="7" max="7" width="30.312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87</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147</v>
      </c>
    </row>
    <row r="8" spans="2:17" x14ac:dyDescent="0.55000000000000004"/>
    <row r="9" spans="2:17" x14ac:dyDescent="0.55000000000000004">
      <c r="B9" s="122" t="s">
        <v>53</v>
      </c>
      <c r="C9" s="123"/>
      <c r="D9" s="124"/>
      <c r="E9" s="147" t="str">
        <f>IF(ISBLANK('Pre-Programme'!E9:G90),"None Entered",'Pre-Programme'!E9:G90)</f>
        <v>None Entered</v>
      </c>
      <c r="F9" s="148"/>
      <c r="G9" s="149"/>
    </row>
    <row r="10" spans="2:17" x14ac:dyDescent="0.55000000000000004">
      <c r="B10" s="122" t="s">
        <v>54</v>
      </c>
      <c r="C10" s="123"/>
      <c r="D10" s="124"/>
      <c r="E10" s="150" t="str">
        <f>IF(ISBLANK('Pre-Programme'!E10),"None Selected",'Pre-Programme'!E10)</f>
        <v>None Selected</v>
      </c>
      <c r="F10" s="151"/>
      <c r="G10" s="152"/>
    </row>
    <row r="11" spans="2:17" x14ac:dyDescent="0.55000000000000004">
      <c r="B11" s="169" t="s">
        <v>128</v>
      </c>
      <c r="C11" s="169"/>
      <c r="D11" s="169"/>
      <c r="E11" s="125"/>
      <c r="F11" s="125"/>
      <c r="G11" s="125"/>
    </row>
    <row r="12" spans="2:17" x14ac:dyDescent="0.55000000000000004">
      <c r="L12" s="11"/>
    </row>
    <row r="13" spans="2:17" ht="14.5" customHeight="1" x14ac:dyDescent="0.55000000000000004">
      <c r="B13" s="153" t="s">
        <v>131</v>
      </c>
      <c r="C13" s="154"/>
      <c r="D13" s="155"/>
      <c r="E13" s="170" t="s">
        <v>1</v>
      </c>
      <c r="F13" s="171"/>
      <c r="G13" s="171"/>
      <c r="H13" s="156"/>
      <c r="I13" s="158"/>
      <c r="J13" s="158"/>
    </row>
    <row r="14" spans="2:17" x14ac:dyDescent="0.55000000000000004">
      <c r="B14" s="131" t="s">
        <v>19</v>
      </c>
      <c r="C14" s="131"/>
      <c r="D14" s="131"/>
      <c r="E14" s="172" t="s">
        <v>130</v>
      </c>
      <c r="F14" s="172"/>
      <c r="G14" s="172"/>
      <c r="H14" s="172"/>
      <c r="I14" s="173"/>
      <c r="J14" s="173"/>
    </row>
    <row r="15" spans="2:17" s="2" customFormat="1" x14ac:dyDescent="0.55000000000000004"/>
    <row r="16" spans="2:17" x14ac:dyDescent="0.55000000000000004">
      <c r="B16" s="130"/>
      <c r="C16" s="130"/>
      <c r="D16" s="130"/>
      <c r="E16" s="130"/>
      <c r="F16" s="130"/>
      <c r="G16" s="130"/>
      <c r="H16" s="21" t="s">
        <v>5</v>
      </c>
      <c r="I16" s="22" t="s">
        <v>6</v>
      </c>
      <c r="J16" s="22" t="s">
        <v>7</v>
      </c>
      <c r="K16" s="22" t="s">
        <v>8</v>
      </c>
      <c r="L16" s="22" t="s">
        <v>9</v>
      </c>
      <c r="M16" s="22" t="s">
        <v>10</v>
      </c>
      <c r="N16" s="22" t="s">
        <v>11</v>
      </c>
      <c r="O16" s="22" t="s">
        <v>12</v>
      </c>
      <c r="P16" s="22" t="s">
        <v>13</v>
      </c>
      <c r="Q16" s="22" t="s">
        <v>14</v>
      </c>
    </row>
    <row r="17" spans="2:17" x14ac:dyDescent="0.55000000000000004">
      <c r="B17" s="168" t="s">
        <v>15</v>
      </c>
      <c r="C17" s="168"/>
      <c r="D17" s="168"/>
      <c r="E17" s="126" t="s">
        <v>16</v>
      </c>
      <c r="F17" s="126"/>
      <c r="G17" s="126"/>
      <c r="H17" s="24"/>
      <c r="I17" s="24"/>
      <c r="J17" s="24"/>
      <c r="K17" s="24"/>
      <c r="L17" s="24"/>
      <c r="M17" s="24"/>
      <c r="N17" s="24"/>
      <c r="O17" s="24"/>
      <c r="P17" s="24"/>
      <c r="Q17" s="24"/>
    </row>
    <row r="18" spans="2:17" x14ac:dyDescent="0.55000000000000004">
      <c r="B18" s="168"/>
      <c r="C18" s="168"/>
      <c r="D18" s="168"/>
      <c r="E18" s="127" t="s">
        <v>17</v>
      </c>
      <c r="F18" s="128"/>
      <c r="G18" s="129"/>
      <c r="H18" s="24"/>
      <c r="I18" s="24"/>
      <c r="J18" s="24"/>
      <c r="K18" s="24"/>
      <c r="L18" s="24"/>
      <c r="M18" s="24"/>
      <c r="N18" s="24"/>
      <c r="O18" s="24"/>
      <c r="P18" s="24"/>
      <c r="Q18" s="24"/>
    </row>
    <row r="19" spans="2:17" x14ac:dyDescent="0.55000000000000004">
      <c r="B19" s="168"/>
      <c r="C19" s="168"/>
      <c r="D19" s="168"/>
      <c r="E19" s="127" t="s">
        <v>18</v>
      </c>
      <c r="F19" s="128"/>
      <c r="G19" s="129"/>
      <c r="H19" s="24"/>
      <c r="I19" s="24"/>
      <c r="J19" s="24"/>
      <c r="K19" s="24"/>
      <c r="L19" s="24"/>
      <c r="M19" s="24"/>
      <c r="N19" s="24"/>
      <c r="O19" s="24"/>
      <c r="P19" s="24"/>
      <c r="Q19" s="24"/>
    </row>
    <row r="20" spans="2:17" x14ac:dyDescent="0.55000000000000004">
      <c r="B20" s="104" t="s">
        <v>19</v>
      </c>
      <c r="C20" s="105"/>
      <c r="D20" s="106"/>
      <c r="E20" s="107" t="s">
        <v>129</v>
      </c>
      <c r="F20" s="108"/>
      <c r="G20" s="109"/>
      <c r="H20" s="24"/>
      <c r="I20" s="24"/>
      <c r="J20" s="24"/>
      <c r="K20" s="24"/>
      <c r="L20" s="24"/>
      <c r="M20" s="24"/>
      <c r="N20" s="24"/>
      <c r="O20" s="24"/>
      <c r="P20" s="24"/>
      <c r="Q20" s="24"/>
    </row>
    <row r="21" spans="2:17" x14ac:dyDescent="0.55000000000000004">
      <c r="B21" s="110" t="s">
        <v>22</v>
      </c>
      <c r="C21" s="111"/>
      <c r="D21" s="112"/>
      <c r="E21" s="119" t="s">
        <v>23</v>
      </c>
      <c r="F21" s="120"/>
      <c r="G21" s="121"/>
      <c r="H21" s="24"/>
      <c r="I21" s="24"/>
      <c r="J21" s="24"/>
      <c r="K21" s="24"/>
      <c r="L21" s="24"/>
      <c r="M21" s="24"/>
      <c r="N21" s="24"/>
      <c r="O21" s="24"/>
      <c r="P21" s="24"/>
      <c r="Q21" s="24"/>
    </row>
    <row r="22" spans="2:17" x14ac:dyDescent="0.55000000000000004">
      <c r="B22" s="113"/>
      <c r="C22" s="114"/>
      <c r="D22" s="115"/>
      <c r="E22" s="119" t="s">
        <v>24</v>
      </c>
      <c r="F22" s="120"/>
      <c r="G22" s="121"/>
      <c r="H22" s="24"/>
      <c r="I22" s="24"/>
      <c r="J22" s="24"/>
      <c r="K22" s="24"/>
      <c r="L22" s="24"/>
      <c r="M22" s="24"/>
      <c r="N22" s="24"/>
      <c r="O22" s="24"/>
      <c r="P22" s="24"/>
      <c r="Q22" s="24"/>
    </row>
    <row r="23" spans="2:17" x14ac:dyDescent="0.55000000000000004">
      <c r="B23" s="116"/>
      <c r="C23" s="117"/>
      <c r="D23" s="118"/>
      <c r="E23" s="119" t="s">
        <v>25</v>
      </c>
      <c r="F23" s="120"/>
      <c r="G23" s="121"/>
      <c r="H23" s="24"/>
      <c r="I23" s="24"/>
      <c r="J23" s="24"/>
      <c r="K23" s="24"/>
      <c r="L23" s="24"/>
      <c r="M23" s="24"/>
      <c r="N23" s="24"/>
      <c r="O23" s="24"/>
      <c r="P23" s="24"/>
      <c r="Q23" s="24"/>
    </row>
    <row r="24" spans="2:17" x14ac:dyDescent="0.55000000000000004">
      <c r="B24" s="159" t="s">
        <v>26</v>
      </c>
      <c r="C24" s="160"/>
      <c r="D24" s="161"/>
      <c r="E24" s="101" t="s">
        <v>20</v>
      </c>
      <c r="F24" s="102"/>
      <c r="G24" s="103"/>
      <c r="H24" s="24"/>
      <c r="I24" s="24"/>
      <c r="J24" s="24"/>
      <c r="K24" s="24"/>
      <c r="L24" s="24"/>
      <c r="M24" s="24"/>
      <c r="N24" s="24"/>
      <c r="O24" s="24"/>
      <c r="P24" s="24"/>
      <c r="Q24" s="24"/>
    </row>
    <row r="25" spans="2:17" x14ac:dyDescent="0.55000000000000004">
      <c r="B25" s="162"/>
      <c r="C25" s="163"/>
      <c r="D25" s="164"/>
      <c r="E25" s="101" t="s">
        <v>100</v>
      </c>
      <c r="F25" s="102"/>
      <c r="G25" s="103"/>
      <c r="H25" s="24"/>
      <c r="I25" s="24"/>
      <c r="J25" s="24"/>
      <c r="K25" s="24"/>
      <c r="L25" s="24"/>
      <c r="M25" s="24"/>
      <c r="N25" s="24"/>
      <c r="O25" s="24"/>
      <c r="P25" s="24"/>
      <c r="Q25" s="24"/>
    </row>
    <row r="26" spans="2:17" x14ac:dyDescent="0.55000000000000004">
      <c r="B26" s="162"/>
      <c r="C26" s="163"/>
      <c r="D26" s="164"/>
      <c r="E26" s="101" t="s">
        <v>28</v>
      </c>
      <c r="F26" s="102"/>
      <c r="G26" s="103"/>
      <c r="H26" s="24"/>
      <c r="I26" s="24"/>
      <c r="J26" s="24"/>
      <c r="K26" s="24"/>
      <c r="L26" s="24"/>
      <c r="M26" s="24"/>
      <c r="N26" s="24"/>
      <c r="O26" s="24"/>
      <c r="P26" s="24"/>
      <c r="Q26" s="24"/>
    </row>
    <row r="27" spans="2:17" x14ac:dyDescent="0.55000000000000004">
      <c r="B27" s="162"/>
      <c r="C27" s="163"/>
      <c r="D27" s="164"/>
      <c r="E27" s="101" t="s">
        <v>65</v>
      </c>
      <c r="F27" s="102"/>
      <c r="G27" s="103"/>
      <c r="H27" s="24"/>
      <c r="I27" s="24"/>
      <c r="J27" s="24"/>
      <c r="K27" s="24"/>
      <c r="L27" s="24"/>
      <c r="M27" s="24"/>
      <c r="N27" s="24"/>
      <c r="O27" s="24"/>
      <c r="P27" s="24"/>
      <c r="Q27" s="24"/>
    </row>
    <row r="28" spans="2:17" x14ac:dyDescent="0.55000000000000004">
      <c r="B28" s="165"/>
      <c r="C28" s="166"/>
      <c r="D28" s="167"/>
      <c r="E28" s="101" t="s">
        <v>66</v>
      </c>
      <c r="F28" s="102"/>
      <c r="G28" s="103"/>
      <c r="H28" s="24"/>
      <c r="I28" s="24"/>
      <c r="J28" s="24"/>
      <c r="K28" s="24"/>
      <c r="L28" s="24"/>
      <c r="M28" s="24"/>
      <c r="N28" s="24"/>
      <c r="O28" s="24"/>
      <c r="P28" s="24"/>
      <c r="Q28" s="24"/>
    </row>
    <row r="29" spans="2:17" ht="14.5" customHeight="1" x14ac:dyDescent="0.55000000000000004">
      <c r="B29" s="132" t="s">
        <v>90</v>
      </c>
      <c r="C29" s="133"/>
      <c r="D29" s="134"/>
      <c r="E29" s="138" t="s">
        <v>133</v>
      </c>
      <c r="F29" s="139"/>
      <c r="G29" s="140"/>
      <c r="H29" s="25"/>
      <c r="I29" s="25"/>
      <c r="J29" s="25"/>
      <c r="K29" s="25"/>
      <c r="L29" s="25"/>
      <c r="M29" s="25"/>
      <c r="N29" s="25"/>
      <c r="O29" s="25"/>
      <c r="P29" s="25"/>
      <c r="Q29" s="25"/>
    </row>
    <row r="30" spans="2:17" ht="14.5" customHeight="1" x14ac:dyDescent="0.55000000000000004">
      <c r="B30" s="135"/>
      <c r="C30" s="136"/>
      <c r="D30" s="137"/>
      <c r="E30" s="138" t="s">
        <v>91</v>
      </c>
      <c r="F30" s="139"/>
      <c r="G30" s="140"/>
      <c r="H30" s="26"/>
      <c r="I30" s="26"/>
      <c r="J30" s="26"/>
      <c r="K30" s="26"/>
      <c r="L30" s="26"/>
      <c r="M30" s="26"/>
      <c r="N30" s="26"/>
      <c r="O30" s="26"/>
      <c r="P30" s="26"/>
      <c r="Q30" s="26"/>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3">
    <mergeCell ref="B29:D30"/>
    <mergeCell ref="E29:G29"/>
    <mergeCell ref="E30:G30"/>
    <mergeCell ref="B21:D23"/>
    <mergeCell ref="E21:G21"/>
    <mergeCell ref="E22:G22"/>
    <mergeCell ref="E23:G23"/>
    <mergeCell ref="B24:D28"/>
    <mergeCell ref="E24:G24"/>
    <mergeCell ref="E25:G25"/>
    <mergeCell ref="E26:G26"/>
    <mergeCell ref="E27:G27"/>
    <mergeCell ref="E28:G28"/>
    <mergeCell ref="B20:D20"/>
    <mergeCell ref="E20:G20"/>
    <mergeCell ref="B13:D13"/>
    <mergeCell ref="E13:H13"/>
    <mergeCell ref="I13:J13"/>
    <mergeCell ref="B14:D14"/>
    <mergeCell ref="E14:H14"/>
    <mergeCell ref="I14:J14"/>
    <mergeCell ref="B16:G16"/>
    <mergeCell ref="B17:D19"/>
    <mergeCell ref="E17:G17"/>
    <mergeCell ref="E18:G18"/>
    <mergeCell ref="E19:G19"/>
    <mergeCell ref="B11:D11"/>
    <mergeCell ref="E11:G11"/>
    <mergeCell ref="F4:J5"/>
    <mergeCell ref="B9:D9"/>
    <mergeCell ref="E9:G9"/>
    <mergeCell ref="B10:D10"/>
    <mergeCell ref="E10:G10"/>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Sheet2!$B$4:$B$8</xm:f>
          </x14:formula1>
          <xm:sqref>H28:Q28</xm:sqref>
        </x14:dataValidation>
        <x14:dataValidation type="list" allowBlank="1" showInputMessage="1" showErrorMessage="1">
          <x14:formula1>
            <xm:f>Sheet2!$A$4:$A$8</xm:f>
          </x14:formula1>
          <xm:sqref>H27:Q27</xm:sqref>
        </x14:dataValidation>
        <x14:dataValidation type="list" allowBlank="1" showInputMessage="1" showErrorMessage="1">
          <x14:formula1>
            <xm:f>Sheet2!$A$1:$A$2</xm:f>
          </x14:formula1>
          <xm:sqref>I13:J13 H17:Q26</xm:sqref>
        </x14:dataValidation>
        <x14:dataValidation type="list" allowBlank="1" showInputMessage="1" showErrorMessage="1">
          <x14:formula1>
            <xm:f>Sheet2!$B$20:$B$21</xm:f>
          </x14:formula1>
          <xm:sqref>H30:Q30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workbookViewId="0">
      <selection activeCell="G7" sqref="G7"/>
    </sheetView>
  </sheetViews>
  <sheetFormatPr defaultColWidth="8.83984375" defaultRowHeight="14.4" customHeight="1" zeroHeight="1" x14ac:dyDescent="0.55000000000000004"/>
  <cols>
    <col min="1" max="1" width="4.68359375" style="1" customWidth="1"/>
    <col min="2" max="4" width="8.83984375" style="1"/>
    <col min="5" max="6" width="10.83984375" style="1" customWidth="1"/>
    <col min="7" max="7" width="30.312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87</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147</v>
      </c>
    </row>
    <row r="8" spans="2:17" x14ac:dyDescent="0.55000000000000004"/>
    <row r="9" spans="2:17" x14ac:dyDescent="0.55000000000000004">
      <c r="B9" s="122" t="s">
        <v>53</v>
      </c>
      <c r="C9" s="123"/>
      <c r="D9" s="124"/>
      <c r="E9" s="147" t="str">
        <f>IF(ISBLANK('Pre-Programme'!E9:G90),"None Entered",'Pre-Programme'!E9:G90)</f>
        <v>None Entered</v>
      </c>
      <c r="F9" s="148"/>
      <c r="G9" s="149"/>
    </row>
    <row r="10" spans="2:17" x14ac:dyDescent="0.55000000000000004">
      <c r="B10" s="122" t="s">
        <v>54</v>
      </c>
      <c r="C10" s="123"/>
      <c r="D10" s="124"/>
      <c r="E10" s="150" t="str">
        <f>IF(ISBLANK('Pre-Programme'!E10),"None Selected",'Pre-Programme'!E10)</f>
        <v>None Selected</v>
      </c>
      <c r="F10" s="151"/>
      <c r="G10" s="152"/>
    </row>
    <row r="11" spans="2:17" x14ac:dyDescent="0.55000000000000004">
      <c r="B11" s="169" t="s">
        <v>128</v>
      </c>
      <c r="C11" s="169"/>
      <c r="D11" s="169"/>
      <c r="E11" s="125"/>
      <c r="F11" s="125"/>
      <c r="G11" s="125"/>
    </row>
    <row r="12" spans="2:17" x14ac:dyDescent="0.55000000000000004">
      <c r="L12" s="11"/>
    </row>
    <row r="13" spans="2:17" ht="14.5" customHeight="1" x14ac:dyDescent="0.55000000000000004">
      <c r="B13" s="153" t="s">
        <v>131</v>
      </c>
      <c r="C13" s="154"/>
      <c r="D13" s="155"/>
      <c r="E13" s="170" t="s">
        <v>1</v>
      </c>
      <c r="F13" s="171"/>
      <c r="G13" s="171"/>
      <c r="H13" s="156"/>
      <c r="I13" s="158"/>
      <c r="J13" s="158"/>
    </row>
    <row r="14" spans="2:17" x14ac:dyDescent="0.55000000000000004">
      <c r="B14" s="131" t="s">
        <v>19</v>
      </c>
      <c r="C14" s="131"/>
      <c r="D14" s="131"/>
      <c r="E14" s="172" t="s">
        <v>130</v>
      </c>
      <c r="F14" s="172"/>
      <c r="G14" s="172"/>
      <c r="H14" s="172"/>
      <c r="I14" s="173"/>
      <c r="J14" s="173"/>
    </row>
    <row r="15" spans="2:17" s="2" customFormat="1" x14ac:dyDescent="0.55000000000000004"/>
    <row r="16" spans="2:17" x14ac:dyDescent="0.55000000000000004">
      <c r="B16" s="130"/>
      <c r="C16" s="130"/>
      <c r="D16" s="130"/>
      <c r="E16" s="130"/>
      <c r="F16" s="130"/>
      <c r="G16" s="130"/>
      <c r="H16" s="21" t="s">
        <v>5</v>
      </c>
      <c r="I16" s="22" t="s">
        <v>6</v>
      </c>
      <c r="J16" s="22" t="s">
        <v>7</v>
      </c>
      <c r="K16" s="22" t="s">
        <v>8</v>
      </c>
      <c r="L16" s="22" t="s">
        <v>9</v>
      </c>
      <c r="M16" s="22" t="s">
        <v>10</v>
      </c>
      <c r="N16" s="22" t="s">
        <v>11</v>
      </c>
      <c r="O16" s="22" t="s">
        <v>12</v>
      </c>
      <c r="P16" s="22" t="s">
        <v>13</v>
      </c>
      <c r="Q16" s="22" t="s">
        <v>14</v>
      </c>
    </row>
    <row r="17" spans="1:17" x14ac:dyDescent="0.55000000000000004">
      <c r="A17" s="71"/>
      <c r="B17" s="174" t="s">
        <v>15</v>
      </c>
      <c r="C17" s="174"/>
      <c r="D17" s="174"/>
      <c r="E17" s="126" t="s">
        <v>16</v>
      </c>
      <c r="F17" s="126"/>
      <c r="G17" s="126"/>
      <c r="H17" s="24"/>
      <c r="I17" s="24"/>
      <c r="J17" s="24"/>
      <c r="K17" s="24"/>
      <c r="L17" s="24"/>
      <c r="M17" s="24"/>
      <c r="N17" s="24"/>
      <c r="O17" s="24"/>
      <c r="P17" s="24"/>
      <c r="Q17" s="24"/>
    </row>
    <row r="18" spans="1:17" x14ac:dyDescent="0.55000000000000004">
      <c r="A18" s="71"/>
      <c r="B18" s="174"/>
      <c r="C18" s="174"/>
      <c r="D18" s="174"/>
      <c r="E18" s="127" t="s">
        <v>17</v>
      </c>
      <c r="F18" s="128"/>
      <c r="G18" s="129"/>
      <c r="H18" s="24"/>
      <c r="I18" s="24"/>
      <c r="J18" s="24"/>
      <c r="K18" s="24"/>
      <c r="L18" s="24"/>
      <c r="M18" s="24"/>
      <c r="N18" s="24"/>
      <c r="O18" s="24"/>
      <c r="P18" s="24"/>
      <c r="Q18" s="24"/>
    </row>
    <row r="19" spans="1:17" x14ac:dyDescent="0.55000000000000004">
      <c r="A19" s="71"/>
      <c r="B19" s="174"/>
      <c r="C19" s="174"/>
      <c r="D19" s="174"/>
      <c r="E19" s="127" t="s">
        <v>18</v>
      </c>
      <c r="F19" s="128"/>
      <c r="G19" s="129"/>
      <c r="H19" s="24"/>
      <c r="I19" s="24"/>
      <c r="J19" s="24"/>
      <c r="K19" s="24"/>
      <c r="L19" s="24"/>
      <c r="M19" s="24"/>
      <c r="N19" s="24"/>
      <c r="O19" s="24"/>
      <c r="P19" s="24"/>
      <c r="Q19" s="24"/>
    </row>
    <row r="20" spans="1:17" x14ac:dyDescent="0.55000000000000004">
      <c r="B20" s="104" t="s">
        <v>19</v>
      </c>
      <c r="C20" s="105"/>
      <c r="D20" s="106"/>
      <c r="E20" s="107" t="s">
        <v>129</v>
      </c>
      <c r="F20" s="108"/>
      <c r="G20" s="109"/>
      <c r="H20" s="24"/>
      <c r="I20" s="24"/>
      <c r="J20" s="24"/>
      <c r="K20" s="24"/>
      <c r="L20" s="24"/>
      <c r="M20" s="24"/>
      <c r="N20" s="24"/>
      <c r="O20" s="24"/>
      <c r="P20" s="24"/>
      <c r="Q20" s="24"/>
    </row>
    <row r="21" spans="1:17" x14ac:dyDescent="0.55000000000000004">
      <c r="B21" s="110" t="s">
        <v>22</v>
      </c>
      <c r="C21" s="111"/>
      <c r="D21" s="112"/>
      <c r="E21" s="119" t="s">
        <v>23</v>
      </c>
      <c r="F21" s="120"/>
      <c r="G21" s="121"/>
      <c r="H21" s="24"/>
      <c r="I21" s="24"/>
      <c r="J21" s="24"/>
      <c r="K21" s="24"/>
      <c r="L21" s="24"/>
      <c r="M21" s="24"/>
      <c r="N21" s="24"/>
      <c r="O21" s="24"/>
      <c r="P21" s="24"/>
      <c r="Q21" s="24"/>
    </row>
    <row r="22" spans="1:17" x14ac:dyDescent="0.55000000000000004">
      <c r="B22" s="113"/>
      <c r="C22" s="114"/>
      <c r="D22" s="115"/>
      <c r="E22" s="119" t="s">
        <v>24</v>
      </c>
      <c r="F22" s="120"/>
      <c r="G22" s="121"/>
      <c r="H22" s="24"/>
      <c r="I22" s="24"/>
      <c r="J22" s="24"/>
      <c r="K22" s="24"/>
      <c r="L22" s="24"/>
      <c r="M22" s="24"/>
      <c r="N22" s="24"/>
      <c r="O22" s="24"/>
      <c r="P22" s="24"/>
      <c r="Q22" s="24"/>
    </row>
    <row r="23" spans="1:17" x14ac:dyDescent="0.55000000000000004">
      <c r="B23" s="116"/>
      <c r="C23" s="117"/>
      <c r="D23" s="118"/>
      <c r="E23" s="119" t="s">
        <v>25</v>
      </c>
      <c r="F23" s="120"/>
      <c r="G23" s="121"/>
      <c r="H23" s="24"/>
      <c r="I23" s="24"/>
      <c r="J23" s="24"/>
      <c r="K23" s="24"/>
      <c r="L23" s="24"/>
      <c r="M23" s="24"/>
      <c r="N23" s="24"/>
      <c r="O23" s="24"/>
      <c r="P23" s="24"/>
      <c r="Q23" s="24"/>
    </row>
    <row r="24" spans="1:17" x14ac:dyDescent="0.55000000000000004">
      <c r="B24" s="159" t="s">
        <v>26</v>
      </c>
      <c r="C24" s="160"/>
      <c r="D24" s="161"/>
      <c r="E24" s="101" t="s">
        <v>20</v>
      </c>
      <c r="F24" s="102"/>
      <c r="G24" s="103"/>
      <c r="H24" s="24"/>
      <c r="I24" s="24"/>
      <c r="J24" s="24"/>
      <c r="K24" s="24"/>
      <c r="L24" s="24"/>
      <c r="M24" s="24"/>
      <c r="N24" s="24"/>
      <c r="O24" s="24"/>
      <c r="P24" s="24"/>
      <c r="Q24" s="24"/>
    </row>
    <row r="25" spans="1:17" x14ac:dyDescent="0.55000000000000004">
      <c r="B25" s="162"/>
      <c r="C25" s="163"/>
      <c r="D25" s="164"/>
      <c r="E25" s="101" t="s">
        <v>100</v>
      </c>
      <c r="F25" s="102"/>
      <c r="G25" s="103"/>
      <c r="H25" s="24"/>
      <c r="I25" s="24"/>
      <c r="J25" s="24"/>
      <c r="K25" s="24"/>
      <c r="L25" s="24"/>
      <c r="M25" s="24"/>
      <c r="N25" s="24"/>
      <c r="O25" s="24"/>
      <c r="P25" s="24"/>
      <c r="Q25" s="24"/>
    </row>
    <row r="26" spans="1:17" x14ac:dyDescent="0.55000000000000004">
      <c r="B26" s="162"/>
      <c r="C26" s="163"/>
      <c r="D26" s="164"/>
      <c r="E26" s="101" t="s">
        <v>28</v>
      </c>
      <c r="F26" s="102"/>
      <c r="G26" s="103"/>
      <c r="H26" s="24"/>
      <c r="I26" s="24"/>
      <c r="J26" s="24"/>
      <c r="K26" s="24"/>
      <c r="L26" s="24"/>
      <c r="M26" s="24"/>
      <c r="N26" s="24"/>
      <c r="O26" s="24"/>
      <c r="P26" s="24"/>
      <c r="Q26" s="24"/>
    </row>
    <row r="27" spans="1:17" x14ac:dyDescent="0.55000000000000004">
      <c r="B27" s="162"/>
      <c r="C27" s="163"/>
      <c r="D27" s="164"/>
      <c r="E27" s="101" t="s">
        <v>65</v>
      </c>
      <c r="F27" s="102"/>
      <c r="G27" s="103"/>
      <c r="H27" s="24"/>
      <c r="I27" s="24"/>
      <c r="J27" s="24"/>
      <c r="K27" s="24"/>
      <c r="L27" s="24"/>
      <c r="M27" s="24"/>
      <c r="N27" s="24"/>
      <c r="O27" s="24"/>
      <c r="P27" s="24"/>
      <c r="Q27" s="24"/>
    </row>
    <row r="28" spans="1:17" x14ac:dyDescent="0.55000000000000004">
      <c r="B28" s="165"/>
      <c r="C28" s="166"/>
      <c r="D28" s="167"/>
      <c r="E28" s="101" t="s">
        <v>66</v>
      </c>
      <c r="F28" s="102"/>
      <c r="G28" s="103"/>
      <c r="H28" s="24"/>
      <c r="I28" s="24"/>
      <c r="J28" s="24"/>
      <c r="K28" s="24"/>
      <c r="L28" s="24"/>
      <c r="M28" s="24"/>
      <c r="N28" s="24"/>
      <c r="O28" s="24"/>
      <c r="P28" s="24"/>
      <c r="Q28" s="24"/>
    </row>
    <row r="29" spans="1:17" ht="14.5" customHeight="1" x14ac:dyDescent="0.55000000000000004">
      <c r="B29" s="132" t="s">
        <v>90</v>
      </c>
      <c r="C29" s="133"/>
      <c r="D29" s="134"/>
      <c r="E29" s="138" t="s">
        <v>133</v>
      </c>
      <c r="F29" s="139"/>
      <c r="G29" s="140"/>
      <c r="H29" s="25"/>
      <c r="I29" s="25"/>
      <c r="J29" s="25"/>
      <c r="K29" s="25"/>
      <c r="L29" s="25"/>
      <c r="M29" s="25"/>
      <c r="N29" s="25"/>
      <c r="O29" s="25"/>
      <c r="P29" s="25"/>
      <c r="Q29" s="25"/>
    </row>
    <row r="30" spans="1:17" ht="14.5" customHeight="1" x14ac:dyDescent="0.55000000000000004">
      <c r="B30" s="135"/>
      <c r="C30" s="136"/>
      <c r="D30" s="137"/>
      <c r="E30" s="138" t="s">
        <v>91</v>
      </c>
      <c r="F30" s="139"/>
      <c r="G30" s="140"/>
      <c r="H30" s="26"/>
      <c r="I30" s="26"/>
      <c r="J30" s="26"/>
      <c r="K30" s="26"/>
      <c r="L30" s="26"/>
      <c r="M30" s="26"/>
      <c r="N30" s="26"/>
      <c r="O30" s="26"/>
      <c r="P30" s="26"/>
      <c r="Q30" s="26"/>
    </row>
    <row r="31" spans="1:17" ht="14.5" customHeight="1" x14ac:dyDescent="0.55000000000000004"/>
    <row r="32" spans="1: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3">
    <mergeCell ref="B29:D30"/>
    <mergeCell ref="E29:G29"/>
    <mergeCell ref="E30:G30"/>
    <mergeCell ref="B21:D23"/>
    <mergeCell ref="E21:G21"/>
    <mergeCell ref="E22:G22"/>
    <mergeCell ref="E23:G23"/>
    <mergeCell ref="B24:D28"/>
    <mergeCell ref="E24:G24"/>
    <mergeCell ref="E25:G25"/>
    <mergeCell ref="E26:G26"/>
    <mergeCell ref="E27:G27"/>
    <mergeCell ref="E28:G28"/>
    <mergeCell ref="B20:D20"/>
    <mergeCell ref="E20:G20"/>
    <mergeCell ref="B13:D13"/>
    <mergeCell ref="E13:H13"/>
    <mergeCell ref="I13:J13"/>
    <mergeCell ref="B14:D14"/>
    <mergeCell ref="E14:H14"/>
    <mergeCell ref="I14:J14"/>
    <mergeCell ref="B16:G16"/>
    <mergeCell ref="B17:D19"/>
    <mergeCell ref="E17:G17"/>
    <mergeCell ref="E18:G18"/>
    <mergeCell ref="E19:G19"/>
    <mergeCell ref="B11:D11"/>
    <mergeCell ref="E11:G11"/>
    <mergeCell ref="F4:J5"/>
    <mergeCell ref="B9:D9"/>
    <mergeCell ref="E9:G9"/>
    <mergeCell ref="B10:D10"/>
    <mergeCell ref="E10:G10"/>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Sheet2!$B$20:$B$21</xm:f>
          </x14:formula1>
          <xm:sqref>H30:Q30</xm:sqref>
        </x14:dataValidation>
        <x14:dataValidation type="list" allowBlank="1" showInputMessage="1" showErrorMessage="1">
          <x14:formula1>
            <xm:f>Sheet2!$A$1:$A$2</xm:f>
          </x14:formula1>
          <xm:sqref>I13:J13 H17:Q26</xm:sqref>
        </x14:dataValidation>
        <x14:dataValidation type="list" allowBlank="1" showInputMessage="1" showErrorMessage="1">
          <x14:formula1>
            <xm:f>Sheet2!$A$4:$A$8</xm:f>
          </x14:formula1>
          <xm:sqref>H27:Q27</xm:sqref>
        </x14:dataValidation>
        <x14:dataValidation type="list" allowBlank="1" showInputMessage="1" showErrorMessage="1">
          <x14:formula1>
            <xm:f>Sheet2!$B$4:$B$8</xm:f>
          </x14:formula1>
          <xm:sqref>H28:Q28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0"/>
  <sheetViews>
    <sheetView topLeftCell="F4" workbookViewId="0">
      <selection activeCell="G7" sqref="G7"/>
    </sheetView>
  </sheetViews>
  <sheetFormatPr defaultColWidth="8.83984375" defaultRowHeight="14.4" customHeight="1" zeroHeight="1" x14ac:dyDescent="0.55000000000000004"/>
  <cols>
    <col min="1" max="1" width="4.68359375" style="1" customWidth="1"/>
    <col min="2" max="4" width="8.83984375" style="1"/>
    <col min="5" max="6" width="10.83984375" style="1" customWidth="1"/>
    <col min="7" max="7" width="30.312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87</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147</v>
      </c>
    </row>
    <row r="8" spans="2:17" x14ac:dyDescent="0.55000000000000004">
      <c r="I8" s="10"/>
    </row>
    <row r="9" spans="2:17" x14ac:dyDescent="0.55000000000000004">
      <c r="B9" s="122" t="s">
        <v>53</v>
      </c>
      <c r="C9" s="123"/>
      <c r="D9" s="124"/>
      <c r="E9" s="147" t="str">
        <f>IF(ISBLANK('Pre-Programme'!E9:G90),"None Entered",'Pre-Programme'!E9:G90)</f>
        <v>None Entered</v>
      </c>
      <c r="F9" s="148"/>
      <c r="G9" s="149"/>
    </row>
    <row r="10" spans="2:17" x14ac:dyDescent="0.55000000000000004">
      <c r="B10" s="122" t="s">
        <v>54</v>
      </c>
      <c r="C10" s="123"/>
      <c r="D10" s="124"/>
      <c r="E10" s="150" t="str">
        <f>IF(ISBLANK('Pre-Programme'!E10),"None Selected",'Pre-Programme'!E10)</f>
        <v>None Selected</v>
      </c>
      <c r="F10" s="151"/>
      <c r="G10" s="152"/>
    </row>
    <row r="11" spans="2:17" x14ac:dyDescent="0.55000000000000004">
      <c r="B11" s="169" t="s">
        <v>128</v>
      </c>
      <c r="C11" s="169"/>
      <c r="D11" s="169"/>
      <c r="E11" s="125"/>
      <c r="F11" s="125"/>
      <c r="G11" s="125"/>
    </row>
    <row r="12" spans="2:17" x14ac:dyDescent="0.55000000000000004">
      <c r="L12" s="11"/>
    </row>
    <row r="13" spans="2:17" ht="14.5" customHeight="1" x14ac:dyDescent="0.55000000000000004">
      <c r="B13" s="153" t="s">
        <v>131</v>
      </c>
      <c r="C13" s="154"/>
      <c r="D13" s="155"/>
      <c r="E13" s="170" t="s">
        <v>1</v>
      </c>
      <c r="F13" s="171"/>
      <c r="G13" s="171"/>
      <c r="H13" s="156"/>
      <c r="I13" s="158"/>
      <c r="J13" s="158"/>
    </row>
    <row r="14" spans="2:17" x14ac:dyDescent="0.55000000000000004">
      <c r="B14" s="131" t="s">
        <v>19</v>
      </c>
      <c r="C14" s="131"/>
      <c r="D14" s="131"/>
      <c r="E14" s="172" t="s">
        <v>130</v>
      </c>
      <c r="F14" s="172"/>
      <c r="G14" s="172"/>
      <c r="H14" s="172"/>
      <c r="I14" s="173"/>
      <c r="J14" s="173"/>
    </row>
    <row r="15" spans="2:17" s="2" customFormat="1" x14ac:dyDescent="0.55000000000000004"/>
    <row r="16" spans="2:17" x14ac:dyDescent="0.55000000000000004">
      <c r="B16" s="130"/>
      <c r="C16" s="130"/>
      <c r="D16" s="130"/>
      <c r="E16" s="130"/>
      <c r="F16" s="130"/>
      <c r="G16" s="130"/>
      <c r="H16" s="21" t="s">
        <v>5</v>
      </c>
      <c r="I16" s="22" t="s">
        <v>6</v>
      </c>
      <c r="J16" s="22" t="s">
        <v>7</v>
      </c>
      <c r="K16" s="22" t="s">
        <v>8</v>
      </c>
      <c r="L16" s="22" t="s">
        <v>9</v>
      </c>
      <c r="M16" s="22" t="s">
        <v>10</v>
      </c>
      <c r="N16" s="22" t="s">
        <v>11</v>
      </c>
      <c r="O16" s="22" t="s">
        <v>12</v>
      </c>
      <c r="P16" s="22" t="s">
        <v>13</v>
      </c>
      <c r="Q16" s="22" t="s">
        <v>14</v>
      </c>
    </row>
    <row r="17" spans="2:17" x14ac:dyDescent="0.55000000000000004">
      <c r="B17" s="168" t="s">
        <v>15</v>
      </c>
      <c r="C17" s="168"/>
      <c r="D17" s="168"/>
      <c r="E17" s="126" t="s">
        <v>16</v>
      </c>
      <c r="F17" s="126"/>
      <c r="G17" s="126"/>
      <c r="H17" s="24"/>
      <c r="I17" s="24"/>
      <c r="J17" s="24"/>
      <c r="K17" s="24"/>
      <c r="L17" s="24"/>
      <c r="M17" s="24"/>
      <c r="N17" s="24"/>
      <c r="O17" s="24"/>
      <c r="P17" s="24"/>
      <c r="Q17" s="24"/>
    </row>
    <row r="18" spans="2:17" x14ac:dyDescent="0.55000000000000004">
      <c r="B18" s="168"/>
      <c r="C18" s="168"/>
      <c r="D18" s="168"/>
      <c r="E18" s="127" t="s">
        <v>17</v>
      </c>
      <c r="F18" s="128"/>
      <c r="G18" s="129"/>
      <c r="H18" s="24"/>
      <c r="I18" s="24"/>
      <c r="J18" s="24"/>
      <c r="K18" s="24"/>
      <c r="L18" s="24"/>
      <c r="M18" s="24"/>
      <c r="N18" s="24"/>
      <c r="O18" s="24"/>
      <c r="P18" s="24"/>
      <c r="Q18" s="24"/>
    </row>
    <row r="19" spans="2:17" x14ac:dyDescent="0.55000000000000004">
      <c r="B19" s="168"/>
      <c r="C19" s="168"/>
      <c r="D19" s="168"/>
      <c r="E19" s="127" t="s">
        <v>18</v>
      </c>
      <c r="F19" s="128"/>
      <c r="G19" s="129"/>
      <c r="H19" s="24"/>
      <c r="I19" s="24"/>
      <c r="J19" s="24"/>
      <c r="K19" s="24"/>
      <c r="L19" s="24"/>
      <c r="M19" s="24"/>
      <c r="N19" s="24"/>
      <c r="O19" s="24"/>
      <c r="P19" s="24"/>
      <c r="Q19" s="24"/>
    </row>
    <row r="20" spans="2:17" x14ac:dyDescent="0.55000000000000004">
      <c r="B20" s="104" t="s">
        <v>19</v>
      </c>
      <c r="C20" s="105"/>
      <c r="D20" s="106"/>
      <c r="E20" s="107" t="s">
        <v>129</v>
      </c>
      <c r="F20" s="108"/>
      <c r="G20" s="109"/>
      <c r="H20" s="24"/>
      <c r="I20" s="24"/>
      <c r="J20" s="24"/>
      <c r="K20" s="24"/>
      <c r="L20" s="24"/>
      <c r="M20" s="24"/>
      <c r="N20" s="24"/>
      <c r="O20" s="24"/>
      <c r="P20" s="24"/>
      <c r="Q20" s="24"/>
    </row>
    <row r="21" spans="2:17" x14ac:dyDescent="0.55000000000000004">
      <c r="B21" s="110" t="s">
        <v>22</v>
      </c>
      <c r="C21" s="111"/>
      <c r="D21" s="112"/>
      <c r="E21" s="119" t="s">
        <v>23</v>
      </c>
      <c r="F21" s="120"/>
      <c r="G21" s="121"/>
      <c r="H21" s="24"/>
      <c r="I21" s="24"/>
      <c r="J21" s="24"/>
      <c r="K21" s="24"/>
      <c r="L21" s="24"/>
      <c r="M21" s="24"/>
      <c r="N21" s="24"/>
      <c r="O21" s="24"/>
      <c r="P21" s="24"/>
      <c r="Q21" s="24"/>
    </row>
    <row r="22" spans="2:17" x14ac:dyDescent="0.55000000000000004">
      <c r="B22" s="113"/>
      <c r="C22" s="114"/>
      <c r="D22" s="115"/>
      <c r="E22" s="119" t="s">
        <v>24</v>
      </c>
      <c r="F22" s="120"/>
      <c r="G22" s="121"/>
      <c r="H22" s="24"/>
      <c r="I22" s="24"/>
      <c r="J22" s="24"/>
      <c r="K22" s="24"/>
      <c r="L22" s="24"/>
      <c r="M22" s="24"/>
      <c r="N22" s="24"/>
      <c r="O22" s="24"/>
      <c r="P22" s="24"/>
      <c r="Q22" s="24"/>
    </row>
    <row r="23" spans="2:17" x14ac:dyDescent="0.55000000000000004">
      <c r="B23" s="116"/>
      <c r="C23" s="117"/>
      <c r="D23" s="118"/>
      <c r="E23" s="119" t="s">
        <v>25</v>
      </c>
      <c r="F23" s="120"/>
      <c r="G23" s="121"/>
      <c r="H23" s="24"/>
      <c r="I23" s="24"/>
      <c r="J23" s="24"/>
      <c r="K23" s="24"/>
      <c r="L23" s="24"/>
      <c r="M23" s="24"/>
      <c r="N23" s="24"/>
      <c r="O23" s="24"/>
      <c r="P23" s="24"/>
      <c r="Q23" s="24"/>
    </row>
    <row r="24" spans="2:17" x14ac:dyDescent="0.55000000000000004">
      <c r="B24" s="159" t="s">
        <v>26</v>
      </c>
      <c r="C24" s="160"/>
      <c r="D24" s="161"/>
      <c r="E24" s="101" t="s">
        <v>20</v>
      </c>
      <c r="F24" s="102"/>
      <c r="G24" s="103"/>
      <c r="H24" s="24"/>
      <c r="I24" s="24"/>
      <c r="J24" s="24"/>
      <c r="K24" s="24"/>
      <c r="L24" s="24"/>
      <c r="M24" s="24"/>
      <c r="N24" s="24"/>
      <c r="O24" s="24"/>
      <c r="P24" s="24"/>
      <c r="Q24" s="24"/>
    </row>
    <row r="25" spans="2:17" x14ac:dyDescent="0.55000000000000004">
      <c r="B25" s="162"/>
      <c r="C25" s="163"/>
      <c r="D25" s="164"/>
      <c r="E25" s="101" t="s">
        <v>100</v>
      </c>
      <c r="F25" s="102"/>
      <c r="G25" s="103"/>
      <c r="H25" s="24"/>
      <c r="I25" s="24"/>
      <c r="J25" s="24"/>
      <c r="K25" s="24"/>
      <c r="L25" s="24"/>
      <c r="M25" s="24"/>
      <c r="N25" s="24"/>
      <c r="O25" s="24"/>
      <c r="P25" s="24"/>
      <c r="Q25" s="24"/>
    </row>
    <row r="26" spans="2:17" x14ac:dyDescent="0.55000000000000004">
      <c r="B26" s="162"/>
      <c r="C26" s="163"/>
      <c r="D26" s="164"/>
      <c r="E26" s="101" t="s">
        <v>28</v>
      </c>
      <c r="F26" s="102"/>
      <c r="G26" s="103"/>
      <c r="H26" s="24"/>
      <c r="I26" s="24"/>
      <c r="J26" s="24"/>
      <c r="K26" s="24"/>
      <c r="L26" s="24"/>
      <c r="M26" s="24"/>
      <c r="N26" s="24"/>
      <c r="O26" s="24"/>
      <c r="P26" s="24"/>
      <c r="Q26" s="24"/>
    </row>
    <row r="27" spans="2:17" x14ac:dyDescent="0.55000000000000004">
      <c r="B27" s="162"/>
      <c r="C27" s="163"/>
      <c r="D27" s="164"/>
      <c r="E27" s="101" t="s">
        <v>65</v>
      </c>
      <c r="F27" s="102"/>
      <c r="G27" s="103"/>
      <c r="H27" s="24"/>
      <c r="I27" s="24"/>
      <c r="J27" s="24"/>
      <c r="K27" s="24"/>
      <c r="L27" s="24"/>
      <c r="M27" s="24"/>
      <c r="N27" s="24"/>
      <c r="O27" s="24"/>
      <c r="P27" s="24"/>
      <c r="Q27" s="24"/>
    </row>
    <row r="28" spans="2:17" x14ac:dyDescent="0.55000000000000004">
      <c r="B28" s="165"/>
      <c r="C28" s="166"/>
      <c r="D28" s="167"/>
      <c r="E28" s="101" t="s">
        <v>66</v>
      </c>
      <c r="F28" s="102"/>
      <c r="G28" s="103"/>
      <c r="H28" s="24"/>
      <c r="I28" s="24"/>
      <c r="J28" s="24"/>
      <c r="K28" s="24"/>
      <c r="L28" s="24"/>
      <c r="M28" s="24"/>
      <c r="N28" s="24"/>
      <c r="O28" s="24"/>
      <c r="P28" s="24"/>
      <c r="Q28" s="24"/>
    </row>
    <row r="29" spans="2:17" ht="14.5" customHeight="1" x14ac:dyDescent="0.55000000000000004">
      <c r="B29" s="132" t="s">
        <v>90</v>
      </c>
      <c r="C29" s="133"/>
      <c r="D29" s="134"/>
      <c r="E29" s="138" t="s">
        <v>133</v>
      </c>
      <c r="F29" s="139"/>
      <c r="G29" s="140"/>
      <c r="H29" s="25"/>
      <c r="I29" s="25"/>
      <c r="J29" s="25"/>
      <c r="K29" s="25"/>
      <c r="L29" s="25"/>
      <c r="M29" s="25"/>
      <c r="N29" s="25"/>
      <c r="O29" s="25"/>
      <c r="P29" s="25"/>
      <c r="Q29" s="25"/>
    </row>
    <row r="30" spans="2:17" ht="14.5" customHeight="1" x14ac:dyDescent="0.55000000000000004">
      <c r="B30" s="135"/>
      <c r="C30" s="136"/>
      <c r="D30" s="137"/>
      <c r="E30" s="138" t="s">
        <v>91</v>
      </c>
      <c r="F30" s="139"/>
      <c r="G30" s="140"/>
      <c r="H30" s="26"/>
      <c r="I30" s="26"/>
      <c r="J30" s="26"/>
      <c r="K30" s="26"/>
      <c r="L30" s="26"/>
      <c r="M30" s="26"/>
      <c r="N30" s="26"/>
      <c r="O30" s="26"/>
      <c r="P30" s="26"/>
      <c r="Q30" s="26"/>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3">
    <mergeCell ref="B29:D30"/>
    <mergeCell ref="E29:G29"/>
    <mergeCell ref="E30:G30"/>
    <mergeCell ref="B21:D23"/>
    <mergeCell ref="E21:G21"/>
    <mergeCell ref="E22:G22"/>
    <mergeCell ref="E23:G23"/>
    <mergeCell ref="B24:D28"/>
    <mergeCell ref="E24:G24"/>
    <mergeCell ref="E25:G25"/>
    <mergeCell ref="E26:G26"/>
    <mergeCell ref="E27:G27"/>
    <mergeCell ref="E28:G28"/>
    <mergeCell ref="B20:D20"/>
    <mergeCell ref="E20:G20"/>
    <mergeCell ref="B13:D13"/>
    <mergeCell ref="E13:H13"/>
    <mergeCell ref="I13:J13"/>
    <mergeCell ref="B14:D14"/>
    <mergeCell ref="E14:H14"/>
    <mergeCell ref="I14:J14"/>
    <mergeCell ref="B16:G16"/>
    <mergeCell ref="B17:D19"/>
    <mergeCell ref="E17:G17"/>
    <mergeCell ref="E18:G18"/>
    <mergeCell ref="E19:G19"/>
    <mergeCell ref="B11:D11"/>
    <mergeCell ref="E11:G11"/>
    <mergeCell ref="F4:J5"/>
    <mergeCell ref="B9:D9"/>
    <mergeCell ref="E9:G9"/>
    <mergeCell ref="B10:D10"/>
    <mergeCell ref="E10:G10"/>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Sheet2!$B$4:$B$8</xm:f>
          </x14:formula1>
          <xm:sqref>H28:Q28</xm:sqref>
        </x14:dataValidation>
        <x14:dataValidation type="list" allowBlank="1" showInputMessage="1" showErrorMessage="1">
          <x14:formula1>
            <xm:f>Sheet2!$A$4:$A$8</xm:f>
          </x14:formula1>
          <xm:sqref>H27:Q27</xm:sqref>
        </x14:dataValidation>
        <x14:dataValidation type="list" allowBlank="1" showInputMessage="1" showErrorMessage="1">
          <x14:formula1>
            <xm:f>Sheet2!$A$1:$A$2</xm:f>
          </x14:formula1>
          <xm:sqref>I13:J13 H17:Q26</xm:sqref>
        </x14:dataValidation>
        <x14:dataValidation type="list" allowBlank="1" showInputMessage="1" showErrorMessage="1">
          <x14:formula1>
            <xm:f>Sheet2!$B$20:$B$21</xm:f>
          </x14:formula1>
          <xm:sqref>H30:Q30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0"/>
  <sheetViews>
    <sheetView topLeftCell="E4" workbookViewId="0">
      <selection activeCell="K8" sqref="K8"/>
    </sheetView>
  </sheetViews>
  <sheetFormatPr defaultColWidth="8.83984375" defaultRowHeight="14.4" customHeight="1" zeroHeight="1" x14ac:dyDescent="0.55000000000000004"/>
  <cols>
    <col min="1" max="1" width="4.68359375" style="1" customWidth="1"/>
    <col min="2" max="4" width="8.83984375" style="1"/>
    <col min="5" max="6" width="10.83984375" style="1" customWidth="1"/>
    <col min="7" max="7" width="30.312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141" t="s">
        <v>87</v>
      </c>
      <c r="G4" s="142"/>
      <c r="H4" s="142"/>
      <c r="I4" s="142"/>
      <c r="J4" s="143"/>
    </row>
    <row r="5" spans="2:17" ht="14.5" customHeight="1" x14ac:dyDescent="0.55000000000000004">
      <c r="F5" s="144"/>
      <c r="G5" s="145"/>
      <c r="H5" s="145"/>
      <c r="I5" s="145"/>
      <c r="J5" s="146"/>
    </row>
    <row r="6" spans="2:17" x14ac:dyDescent="0.55000000000000004"/>
    <row r="7" spans="2:17" x14ac:dyDescent="0.55000000000000004">
      <c r="F7" s="40" t="s">
        <v>135</v>
      </c>
      <c r="G7" s="84" t="s">
        <v>147</v>
      </c>
    </row>
    <row r="8" spans="2:17" x14ac:dyDescent="0.55000000000000004"/>
    <row r="9" spans="2:17" x14ac:dyDescent="0.55000000000000004">
      <c r="B9" s="122" t="s">
        <v>53</v>
      </c>
      <c r="C9" s="123"/>
      <c r="D9" s="124"/>
      <c r="E9" s="147" t="str">
        <f>IF(ISBLANK('Pre-Programme'!E9:G90),"None Entered",'Pre-Programme'!E9:G90)</f>
        <v>None Entered</v>
      </c>
      <c r="F9" s="148"/>
      <c r="G9" s="149"/>
    </row>
    <row r="10" spans="2:17" x14ac:dyDescent="0.55000000000000004">
      <c r="B10" s="122" t="s">
        <v>54</v>
      </c>
      <c r="C10" s="123"/>
      <c r="D10" s="124"/>
      <c r="E10" s="150" t="str">
        <f>IF(ISBLANK('Pre-Programme'!E10),"None Selected",'Pre-Programme'!E10)</f>
        <v>None Selected</v>
      </c>
      <c r="F10" s="151"/>
      <c r="G10" s="152"/>
    </row>
    <row r="11" spans="2:17" x14ac:dyDescent="0.55000000000000004">
      <c r="B11" s="169" t="s">
        <v>128</v>
      </c>
      <c r="C11" s="169"/>
      <c r="D11" s="169"/>
      <c r="E11" s="125"/>
      <c r="F11" s="125"/>
      <c r="G11" s="125"/>
    </row>
    <row r="12" spans="2:17" x14ac:dyDescent="0.55000000000000004">
      <c r="L12" s="11"/>
    </row>
    <row r="13" spans="2:17" ht="14.5" customHeight="1" x14ac:dyDescent="0.55000000000000004">
      <c r="B13" s="153" t="s">
        <v>131</v>
      </c>
      <c r="C13" s="154"/>
      <c r="D13" s="155"/>
      <c r="E13" s="170" t="s">
        <v>1</v>
      </c>
      <c r="F13" s="171"/>
      <c r="G13" s="171"/>
      <c r="H13" s="156"/>
      <c r="I13" s="158"/>
      <c r="J13" s="158"/>
    </row>
    <row r="14" spans="2:17" x14ac:dyDescent="0.55000000000000004">
      <c r="B14" s="131" t="s">
        <v>19</v>
      </c>
      <c r="C14" s="131"/>
      <c r="D14" s="131"/>
      <c r="E14" s="172" t="s">
        <v>130</v>
      </c>
      <c r="F14" s="172"/>
      <c r="G14" s="172"/>
      <c r="H14" s="172"/>
      <c r="I14" s="173"/>
      <c r="J14" s="173"/>
    </row>
    <row r="15" spans="2:17" s="2" customFormat="1" x14ac:dyDescent="0.55000000000000004"/>
    <row r="16" spans="2:17" x14ac:dyDescent="0.55000000000000004">
      <c r="B16" s="130"/>
      <c r="C16" s="130"/>
      <c r="D16" s="130"/>
      <c r="E16" s="130"/>
      <c r="F16" s="130"/>
      <c r="G16" s="130"/>
      <c r="H16" s="21" t="s">
        <v>5</v>
      </c>
      <c r="I16" s="22" t="s">
        <v>6</v>
      </c>
      <c r="J16" s="22" t="s">
        <v>7</v>
      </c>
      <c r="K16" s="22" t="s">
        <v>8</v>
      </c>
      <c r="L16" s="22" t="s">
        <v>9</v>
      </c>
      <c r="M16" s="22" t="s">
        <v>10</v>
      </c>
      <c r="N16" s="22" t="s">
        <v>11</v>
      </c>
      <c r="O16" s="22" t="s">
        <v>12</v>
      </c>
      <c r="P16" s="22" t="s">
        <v>13</v>
      </c>
      <c r="Q16" s="22" t="s">
        <v>14</v>
      </c>
    </row>
    <row r="17" spans="2:17" x14ac:dyDescent="0.55000000000000004">
      <c r="B17" s="168" t="s">
        <v>15</v>
      </c>
      <c r="C17" s="168"/>
      <c r="D17" s="168"/>
      <c r="E17" s="126" t="s">
        <v>16</v>
      </c>
      <c r="F17" s="126"/>
      <c r="G17" s="126"/>
      <c r="H17" s="24"/>
      <c r="I17" s="24"/>
      <c r="J17" s="24"/>
      <c r="K17" s="24"/>
      <c r="L17" s="24"/>
      <c r="M17" s="24"/>
      <c r="N17" s="24"/>
      <c r="O17" s="24"/>
      <c r="P17" s="24"/>
      <c r="Q17" s="24"/>
    </row>
    <row r="18" spans="2:17" x14ac:dyDescent="0.55000000000000004">
      <c r="B18" s="168"/>
      <c r="C18" s="168"/>
      <c r="D18" s="168"/>
      <c r="E18" s="127" t="s">
        <v>17</v>
      </c>
      <c r="F18" s="128"/>
      <c r="G18" s="129"/>
      <c r="H18" s="24"/>
      <c r="I18" s="24"/>
      <c r="J18" s="24"/>
      <c r="K18" s="24"/>
      <c r="L18" s="24"/>
      <c r="M18" s="24"/>
      <c r="N18" s="24"/>
      <c r="O18" s="24"/>
      <c r="P18" s="24"/>
      <c r="Q18" s="24"/>
    </row>
    <row r="19" spans="2:17" x14ac:dyDescent="0.55000000000000004">
      <c r="B19" s="168"/>
      <c r="C19" s="168"/>
      <c r="D19" s="168"/>
      <c r="E19" s="127" t="s">
        <v>18</v>
      </c>
      <c r="F19" s="128"/>
      <c r="G19" s="129"/>
      <c r="H19" s="24"/>
      <c r="I19" s="24"/>
      <c r="J19" s="24"/>
      <c r="K19" s="24"/>
      <c r="L19" s="24"/>
      <c r="M19" s="24"/>
      <c r="N19" s="24"/>
      <c r="O19" s="24"/>
      <c r="P19" s="24"/>
      <c r="Q19" s="24"/>
    </row>
    <row r="20" spans="2:17" x14ac:dyDescent="0.55000000000000004">
      <c r="B20" s="104" t="s">
        <v>19</v>
      </c>
      <c r="C20" s="105"/>
      <c r="D20" s="106"/>
      <c r="E20" s="107" t="s">
        <v>129</v>
      </c>
      <c r="F20" s="108"/>
      <c r="G20" s="109"/>
      <c r="H20" s="24"/>
      <c r="I20" s="24"/>
      <c r="J20" s="24"/>
      <c r="K20" s="24"/>
      <c r="L20" s="24"/>
      <c r="M20" s="24"/>
      <c r="N20" s="24"/>
      <c r="O20" s="24"/>
      <c r="P20" s="24"/>
      <c r="Q20" s="24"/>
    </row>
    <row r="21" spans="2:17" x14ac:dyDescent="0.55000000000000004">
      <c r="B21" s="110" t="s">
        <v>22</v>
      </c>
      <c r="C21" s="111"/>
      <c r="D21" s="112"/>
      <c r="E21" s="119" t="s">
        <v>23</v>
      </c>
      <c r="F21" s="120"/>
      <c r="G21" s="121"/>
      <c r="H21" s="24"/>
      <c r="I21" s="24"/>
      <c r="J21" s="24"/>
      <c r="K21" s="24"/>
      <c r="L21" s="24"/>
      <c r="M21" s="24"/>
      <c r="N21" s="24"/>
      <c r="O21" s="24"/>
      <c r="P21" s="24"/>
      <c r="Q21" s="24"/>
    </row>
    <row r="22" spans="2:17" x14ac:dyDescent="0.55000000000000004">
      <c r="B22" s="113"/>
      <c r="C22" s="114"/>
      <c r="D22" s="115"/>
      <c r="E22" s="119" t="s">
        <v>24</v>
      </c>
      <c r="F22" s="120"/>
      <c r="G22" s="121"/>
      <c r="H22" s="24"/>
      <c r="I22" s="24"/>
      <c r="J22" s="24"/>
      <c r="K22" s="24"/>
      <c r="L22" s="24"/>
      <c r="M22" s="24"/>
      <c r="N22" s="24"/>
      <c r="O22" s="24"/>
      <c r="P22" s="24"/>
      <c r="Q22" s="24"/>
    </row>
    <row r="23" spans="2:17" x14ac:dyDescent="0.55000000000000004">
      <c r="B23" s="116"/>
      <c r="C23" s="117"/>
      <c r="D23" s="118"/>
      <c r="E23" s="119" t="s">
        <v>25</v>
      </c>
      <c r="F23" s="120"/>
      <c r="G23" s="121"/>
      <c r="H23" s="24"/>
      <c r="I23" s="24"/>
      <c r="J23" s="24"/>
      <c r="K23" s="24"/>
      <c r="L23" s="24"/>
      <c r="M23" s="24"/>
      <c r="N23" s="24"/>
      <c r="O23" s="24"/>
      <c r="P23" s="24"/>
      <c r="Q23" s="24"/>
    </row>
    <row r="24" spans="2:17" x14ac:dyDescent="0.55000000000000004">
      <c r="B24" s="159" t="s">
        <v>26</v>
      </c>
      <c r="C24" s="160"/>
      <c r="D24" s="161"/>
      <c r="E24" s="101" t="s">
        <v>20</v>
      </c>
      <c r="F24" s="102"/>
      <c r="G24" s="103"/>
      <c r="H24" s="24"/>
      <c r="I24" s="24"/>
      <c r="J24" s="24"/>
      <c r="K24" s="24"/>
      <c r="L24" s="24"/>
      <c r="M24" s="24"/>
      <c r="N24" s="24"/>
      <c r="O24" s="24"/>
      <c r="P24" s="24"/>
      <c r="Q24" s="24"/>
    </row>
    <row r="25" spans="2:17" x14ac:dyDescent="0.55000000000000004">
      <c r="B25" s="162"/>
      <c r="C25" s="163"/>
      <c r="D25" s="164"/>
      <c r="E25" s="101" t="s">
        <v>100</v>
      </c>
      <c r="F25" s="102"/>
      <c r="G25" s="103"/>
      <c r="H25" s="24"/>
      <c r="I25" s="24"/>
      <c r="J25" s="24"/>
      <c r="K25" s="24"/>
      <c r="L25" s="24"/>
      <c r="M25" s="24"/>
      <c r="N25" s="24"/>
      <c r="O25" s="24"/>
      <c r="P25" s="24"/>
      <c r="Q25" s="24"/>
    </row>
    <row r="26" spans="2:17" x14ac:dyDescent="0.55000000000000004">
      <c r="B26" s="162"/>
      <c r="C26" s="163"/>
      <c r="D26" s="164"/>
      <c r="E26" s="101" t="s">
        <v>28</v>
      </c>
      <c r="F26" s="102"/>
      <c r="G26" s="103"/>
      <c r="H26" s="24"/>
      <c r="I26" s="24"/>
      <c r="J26" s="24"/>
      <c r="K26" s="24"/>
      <c r="L26" s="24"/>
      <c r="M26" s="24"/>
      <c r="N26" s="24"/>
      <c r="O26" s="24"/>
      <c r="P26" s="24"/>
      <c r="Q26" s="24"/>
    </row>
    <row r="27" spans="2:17" x14ac:dyDescent="0.55000000000000004">
      <c r="B27" s="162"/>
      <c r="C27" s="163"/>
      <c r="D27" s="164"/>
      <c r="E27" s="101" t="s">
        <v>65</v>
      </c>
      <c r="F27" s="102"/>
      <c r="G27" s="103"/>
      <c r="H27" s="24"/>
      <c r="I27" s="24"/>
      <c r="J27" s="24"/>
      <c r="K27" s="24"/>
      <c r="L27" s="24"/>
      <c r="M27" s="24"/>
      <c r="N27" s="24"/>
      <c r="O27" s="24"/>
      <c r="P27" s="24"/>
      <c r="Q27" s="24"/>
    </row>
    <row r="28" spans="2:17" x14ac:dyDescent="0.55000000000000004">
      <c r="B28" s="165"/>
      <c r="C28" s="166"/>
      <c r="D28" s="167"/>
      <c r="E28" s="101" t="s">
        <v>66</v>
      </c>
      <c r="F28" s="102"/>
      <c r="G28" s="103"/>
      <c r="H28" s="24"/>
      <c r="I28" s="24"/>
      <c r="J28" s="24"/>
      <c r="K28" s="24"/>
      <c r="L28" s="24"/>
      <c r="M28" s="24"/>
      <c r="N28" s="24"/>
      <c r="O28" s="24"/>
      <c r="P28" s="24"/>
      <c r="Q28" s="24"/>
    </row>
    <row r="29" spans="2:17" ht="14.5" customHeight="1" x14ac:dyDescent="0.55000000000000004">
      <c r="B29" s="132" t="s">
        <v>90</v>
      </c>
      <c r="C29" s="133"/>
      <c r="D29" s="134"/>
      <c r="E29" s="138" t="s">
        <v>133</v>
      </c>
      <c r="F29" s="139"/>
      <c r="G29" s="140"/>
      <c r="H29" s="25"/>
      <c r="I29" s="25"/>
      <c r="J29" s="25"/>
      <c r="K29" s="25"/>
      <c r="L29" s="25"/>
      <c r="M29" s="25"/>
      <c r="N29" s="25"/>
      <c r="O29" s="25"/>
      <c r="P29" s="25"/>
      <c r="Q29" s="25"/>
    </row>
    <row r="30" spans="2:17" ht="14.5" customHeight="1" x14ac:dyDescent="0.55000000000000004">
      <c r="B30" s="135"/>
      <c r="C30" s="136"/>
      <c r="D30" s="137"/>
      <c r="E30" s="138" t="s">
        <v>91</v>
      </c>
      <c r="F30" s="139"/>
      <c r="G30" s="140"/>
      <c r="H30" s="26"/>
      <c r="I30" s="26"/>
      <c r="J30" s="26"/>
      <c r="K30" s="26"/>
      <c r="L30" s="26"/>
      <c r="M30" s="26"/>
      <c r="N30" s="26"/>
      <c r="O30" s="26"/>
      <c r="P30" s="26"/>
      <c r="Q30" s="26"/>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3">
    <mergeCell ref="B29:D30"/>
    <mergeCell ref="E29:G29"/>
    <mergeCell ref="E30:G30"/>
    <mergeCell ref="B21:D23"/>
    <mergeCell ref="E21:G21"/>
    <mergeCell ref="E22:G22"/>
    <mergeCell ref="E23:G23"/>
    <mergeCell ref="B24:D28"/>
    <mergeCell ref="E24:G24"/>
    <mergeCell ref="E25:G25"/>
    <mergeCell ref="E26:G26"/>
    <mergeCell ref="E27:G27"/>
    <mergeCell ref="E28:G28"/>
    <mergeCell ref="B20:D20"/>
    <mergeCell ref="E20:G20"/>
    <mergeCell ref="B13:D13"/>
    <mergeCell ref="E13:H13"/>
    <mergeCell ref="I13:J13"/>
    <mergeCell ref="B14:D14"/>
    <mergeCell ref="E14:H14"/>
    <mergeCell ref="I14:J14"/>
    <mergeCell ref="B16:G16"/>
    <mergeCell ref="B17:D19"/>
    <mergeCell ref="E17:G17"/>
    <mergeCell ref="E18:G18"/>
    <mergeCell ref="E19:G19"/>
    <mergeCell ref="B11:D11"/>
    <mergeCell ref="E11:G11"/>
    <mergeCell ref="F4:J5"/>
    <mergeCell ref="B9:D9"/>
    <mergeCell ref="E9:G9"/>
    <mergeCell ref="B10:D10"/>
    <mergeCell ref="E10:G10"/>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Sheet2!$B$20:$B$21</xm:f>
          </x14:formula1>
          <xm:sqref>H30:Q30</xm:sqref>
        </x14:dataValidation>
        <x14:dataValidation type="list" allowBlank="1" showInputMessage="1" showErrorMessage="1">
          <x14:formula1>
            <xm:f>Sheet2!$A$1:$A$2</xm:f>
          </x14:formula1>
          <xm:sqref>I13:J13 H17:Q26</xm:sqref>
        </x14:dataValidation>
        <x14:dataValidation type="list" allowBlank="1" showInputMessage="1" showErrorMessage="1">
          <x14:formula1>
            <xm:f>Sheet2!$A$4:$A$8</xm:f>
          </x14:formula1>
          <xm:sqref>H27:Q27</xm:sqref>
        </x14:dataValidation>
        <x14:dataValidation type="list" allowBlank="1" showInputMessage="1" showErrorMessage="1">
          <x14:formula1>
            <xm:f>Sheet2!$B$4:$B$8</xm:f>
          </x14:formula1>
          <xm:sqref>H28:Q28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ABEDBCC8C7BE4481E01AEC38613F9D" ma:contentTypeVersion="12" ma:contentTypeDescription="Create a new document." ma:contentTypeScope="" ma:versionID="2a7d46254cb0a0d75d244d9f34d5e507">
  <xsd:schema xmlns:xsd="http://www.w3.org/2001/XMLSchema" xmlns:xs="http://www.w3.org/2001/XMLSchema" xmlns:p="http://schemas.microsoft.com/office/2006/metadata/properties" xmlns:ns3="7665e2db-67ba-42e3-8cf3-1392456f9ae7" xmlns:ns4="131d2b81-0175-4e92-9c35-0a0aeaded03f" targetNamespace="http://schemas.microsoft.com/office/2006/metadata/properties" ma:root="true" ma:fieldsID="00fb0648d49b0a4502233e3676354020" ns3:_="" ns4:_="">
    <xsd:import namespace="7665e2db-67ba-42e3-8cf3-1392456f9ae7"/>
    <xsd:import namespace="131d2b81-0175-4e92-9c35-0a0aeaded0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e2db-67ba-42e3-8cf3-1392456f9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1d2b81-0175-4e92-9c35-0a0aeaded0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0E9099-FD05-45D8-A966-883FF7EBA213}">
  <ds:schemaRefs>
    <ds:schemaRef ds:uri="http://schemas.microsoft.com/sharepoint/v3/contenttype/forms"/>
  </ds:schemaRefs>
</ds:datastoreItem>
</file>

<file path=customXml/itemProps2.xml><?xml version="1.0" encoding="utf-8"?>
<ds:datastoreItem xmlns:ds="http://schemas.openxmlformats.org/officeDocument/2006/customXml" ds:itemID="{07354AEF-944E-4502-9CDA-71ACD6204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5e2db-67ba-42e3-8cf3-1392456f9ae7"/>
    <ds:schemaRef ds:uri="131d2b81-0175-4e92-9c35-0a0aeaded0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4DC050-03E2-4C6E-82E7-0979C8FD4E10}">
  <ds:schemaRef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7665e2db-67ba-42e3-8cf3-1392456f9ae7"/>
    <ds:schemaRef ds:uri="http://schemas.microsoft.com/office/infopath/2007/PartnerControls"/>
    <ds:schemaRef ds:uri="http://schemas.openxmlformats.org/package/2006/metadata/core-properties"/>
    <ds:schemaRef ds:uri="131d2b81-0175-4e92-9c35-0a0aeaded03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Front Page</vt:lpstr>
      <vt:lpstr>Pre-Programme</vt:lpstr>
      <vt:lpstr>Sheet2</vt:lpstr>
      <vt:lpstr>Post-Programme</vt:lpstr>
      <vt:lpstr>Post-Prog 2</vt:lpstr>
      <vt:lpstr>Post-Prog 3</vt:lpstr>
      <vt:lpstr>Post-Prog 4</vt:lpstr>
      <vt:lpstr>Post-Prog 5</vt:lpstr>
      <vt:lpstr>Post-Prog 6</vt:lpstr>
      <vt:lpstr>Analysis Sheet</vt:lpstr>
      <vt:lpstr>Summary</vt:lpstr>
      <vt:lpstr>Results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Daffern, Colin</dc:creator>
  <cp:lastModifiedBy>Pauline Quennell</cp:lastModifiedBy>
  <cp:lastPrinted>2021-07-05T13:55:50Z</cp:lastPrinted>
  <dcterms:created xsi:type="dcterms:W3CDTF">2017-11-23T15:36:59Z</dcterms:created>
  <dcterms:modified xsi:type="dcterms:W3CDTF">2021-08-30T09:17:05Z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0x010100D6ABEDBCC8C7BE4481E01AEC38613F9D</vt:lpwstr>
  </property>
</Properties>
</file>