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ml.chartshapes+xml"/>
  <Override PartName="/xl/charts/chart10.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ml.chartshapes+xml"/>
  <Override PartName="/xl/charts/chart11.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ml.chartshapes+xml"/>
  <Override PartName="/xl/charts/chart12.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ml.chartshapes+xml"/>
  <Override PartName="/xl/charts/chart13.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charts/chart14.xml" ContentType="application/vnd.openxmlformats-officedocument.drawingml.chart+xml"/>
  <Override PartName="/xl/theme/themeOverride6.xml" ContentType="application/vnd.openxmlformats-officedocument.themeOverride+xml"/>
  <Override PartName="/xl/drawings/drawing19.xml" ContentType="application/vnd.openxmlformats-officedocument.drawingml.chartshapes+xml"/>
  <Override PartName="/xl/charts/chart15.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ml.chartshapes+xml"/>
  <Override PartName="/xl/charts/chart16.xml" ContentType="application/vnd.openxmlformats-officedocument.drawingml.chart+xml"/>
  <Override PartName="/xl/theme/themeOverride8.xml" ContentType="application/vnd.openxmlformats-officedocument.themeOverride+xml"/>
  <Override PartName="/xl/drawings/drawing21.xml" ContentType="application/vnd.openxmlformats-officedocument.drawingml.chartshapes+xml"/>
  <Override PartName="/xl/charts/chart17.xml" ContentType="application/vnd.openxmlformats-officedocument.drawingml.chart+xml"/>
  <Override PartName="/xl/theme/themeOverride9.xml" ContentType="application/vnd.openxmlformats-officedocument.themeOverride+xml"/>
  <Override PartName="/xl/drawings/drawing2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ine.Quennell\Documents\"/>
    </mc:Choice>
  </mc:AlternateContent>
  <bookViews>
    <workbookView xWindow="0" yWindow="0" windowWidth="20490" windowHeight="7620" activeTab="1"/>
  </bookViews>
  <sheets>
    <sheet name="Front Page" sheetId="6" r:id="rId1"/>
    <sheet name="Pre-Programme" sheetId="1" r:id="rId2"/>
    <sheet name="Sheet2" sheetId="2" state="hidden" r:id="rId3"/>
    <sheet name="Analysis Sheet" sheetId="3" state="hidden" r:id="rId4"/>
    <sheet name="Post-Programme" sheetId="4" r:id="rId5"/>
    <sheet name="Summary" sheetId="8" r:id="rId6"/>
    <sheet name="Results" sheetId="5" r:id="rId7"/>
  </sheets>
  <calcPr calcId="162913"/>
</workbook>
</file>

<file path=xl/calcChain.xml><?xml version="1.0" encoding="utf-8"?>
<calcChain xmlns="http://schemas.openxmlformats.org/spreadsheetml/2006/main">
  <c r="E9" i="5" l="1"/>
  <c r="I6" i="8"/>
  <c r="E9" i="4"/>
  <c r="E27" i="3" l="1"/>
  <c r="F27" i="3"/>
  <c r="G27" i="3"/>
  <c r="H27" i="3"/>
  <c r="I27" i="3"/>
  <c r="J27" i="3"/>
  <c r="K27" i="3"/>
  <c r="L27" i="3"/>
  <c r="M27" i="3"/>
  <c r="D27" i="3"/>
  <c r="E10" i="3"/>
  <c r="F10" i="3"/>
  <c r="G10" i="3"/>
  <c r="H10" i="3"/>
  <c r="I10" i="3"/>
  <c r="J10" i="3"/>
  <c r="K10" i="3"/>
  <c r="L10" i="3"/>
  <c r="M10" i="3"/>
  <c r="P28" i="3" s="1"/>
  <c r="D10" i="3"/>
  <c r="E37" i="3"/>
  <c r="D37" i="3"/>
  <c r="E36" i="3"/>
  <c r="D36" i="3"/>
  <c r="J12" i="8"/>
  <c r="H12" i="8"/>
  <c r="J11" i="8"/>
  <c r="H11" i="8"/>
  <c r="P29" i="3" l="1"/>
  <c r="J25" i="8"/>
  <c r="I25" i="8"/>
  <c r="O29" i="3"/>
  <c r="G25" i="8"/>
  <c r="F25" i="8"/>
  <c r="O28" i="3"/>
  <c r="E42" i="3"/>
  <c r="D42" i="3"/>
  <c r="K25" i="8" l="1"/>
  <c r="H25" i="8"/>
  <c r="E33" i="3"/>
  <c r="F33" i="3"/>
  <c r="G33" i="3"/>
  <c r="H33" i="3"/>
  <c r="I33" i="3"/>
  <c r="J33" i="3"/>
  <c r="K33" i="3"/>
  <c r="L33" i="3"/>
  <c r="M33" i="3"/>
  <c r="D33" i="3"/>
  <c r="M16" i="3"/>
  <c r="E16" i="3"/>
  <c r="F16" i="3"/>
  <c r="G16" i="3"/>
  <c r="H16" i="3"/>
  <c r="I16" i="3"/>
  <c r="J16" i="3"/>
  <c r="K16" i="3"/>
  <c r="L16" i="3"/>
  <c r="D16" i="3"/>
  <c r="J48" i="8" l="1"/>
  <c r="J49" i="8"/>
  <c r="P88" i="3"/>
  <c r="P87" i="3"/>
  <c r="O88" i="3"/>
  <c r="O87" i="3"/>
  <c r="H48" i="8"/>
  <c r="H49" i="8"/>
  <c r="K48" i="8" l="1"/>
  <c r="K49" i="8"/>
  <c r="I49" i="8"/>
  <c r="I48" i="8"/>
  <c r="J14" i="8" l="1"/>
  <c r="H14" i="8"/>
  <c r="P53" i="3" l="1"/>
  <c r="O53" i="3"/>
  <c r="J10" i="8"/>
  <c r="H10" i="8"/>
  <c r="H13" i="8" l="1"/>
  <c r="J13" i="8"/>
  <c r="D30" i="3"/>
  <c r="D31" i="3" l="1"/>
  <c r="O45" i="3" l="1"/>
  <c r="P45" i="3"/>
  <c r="M21" i="3"/>
  <c r="M22" i="3"/>
  <c r="M23" i="3"/>
  <c r="M24" i="3"/>
  <c r="M25" i="3"/>
  <c r="M26" i="3"/>
  <c r="M28" i="3"/>
  <c r="M29" i="3"/>
  <c r="M30" i="3"/>
  <c r="M31" i="3" s="1"/>
  <c r="L21" i="3"/>
  <c r="L22" i="3"/>
  <c r="L23" i="3"/>
  <c r="L24" i="3"/>
  <c r="L25" i="3"/>
  <c r="L26" i="3"/>
  <c r="L28" i="3"/>
  <c r="L29" i="3"/>
  <c r="L30" i="3"/>
  <c r="L31" i="3" s="1"/>
  <c r="K21" i="3"/>
  <c r="K22" i="3"/>
  <c r="K23" i="3"/>
  <c r="K24" i="3"/>
  <c r="K25" i="3"/>
  <c r="K26" i="3"/>
  <c r="K28" i="3"/>
  <c r="K29" i="3"/>
  <c r="K30" i="3"/>
  <c r="K31" i="3" s="1"/>
  <c r="J21" i="3"/>
  <c r="J22" i="3"/>
  <c r="J23" i="3"/>
  <c r="J24" i="3"/>
  <c r="J25" i="3"/>
  <c r="J26" i="3"/>
  <c r="J28" i="3"/>
  <c r="J29" i="3"/>
  <c r="J30" i="3"/>
  <c r="J31" i="3" s="1"/>
  <c r="I21" i="3"/>
  <c r="I22" i="3"/>
  <c r="I23" i="3"/>
  <c r="I24" i="3"/>
  <c r="I25" i="3"/>
  <c r="I26" i="3"/>
  <c r="I28" i="3"/>
  <c r="I29" i="3"/>
  <c r="I30" i="3"/>
  <c r="I31" i="3" s="1"/>
  <c r="H21" i="3"/>
  <c r="H22" i="3"/>
  <c r="H23" i="3"/>
  <c r="H24" i="3"/>
  <c r="H25" i="3"/>
  <c r="H26" i="3"/>
  <c r="H28" i="3"/>
  <c r="H29" i="3"/>
  <c r="H30" i="3"/>
  <c r="H31" i="3" s="1"/>
  <c r="G21" i="3"/>
  <c r="G22" i="3"/>
  <c r="G23" i="3"/>
  <c r="G24" i="3"/>
  <c r="G25" i="3"/>
  <c r="G26" i="3"/>
  <c r="G28" i="3"/>
  <c r="G29" i="3"/>
  <c r="G30" i="3"/>
  <c r="G31" i="3" s="1"/>
  <c r="F21" i="3"/>
  <c r="F22" i="3"/>
  <c r="F23" i="3"/>
  <c r="F24" i="3"/>
  <c r="F25" i="3"/>
  <c r="F26" i="3"/>
  <c r="F28" i="3"/>
  <c r="F29" i="3"/>
  <c r="F30" i="3"/>
  <c r="F31" i="3" s="1"/>
  <c r="E21" i="3"/>
  <c r="E22" i="3"/>
  <c r="E23" i="3"/>
  <c r="E24" i="3"/>
  <c r="E25" i="3"/>
  <c r="E26" i="3"/>
  <c r="E28" i="3"/>
  <c r="E29" i="3"/>
  <c r="E30" i="3"/>
  <c r="E20" i="3"/>
  <c r="F20" i="3"/>
  <c r="G20" i="3"/>
  <c r="H20" i="3"/>
  <c r="I20" i="3"/>
  <c r="J20" i="3"/>
  <c r="K20" i="3"/>
  <c r="L20" i="3"/>
  <c r="M20" i="3"/>
  <c r="D21" i="3"/>
  <c r="D22" i="3"/>
  <c r="D23" i="3"/>
  <c r="D24" i="3"/>
  <c r="D25" i="3"/>
  <c r="D26" i="3"/>
  <c r="D28" i="3"/>
  <c r="D29" i="3"/>
  <c r="D32" i="3"/>
  <c r="D20" i="3"/>
  <c r="M4" i="3"/>
  <c r="M5" i="3"/>
  <c r="M6" i="3"/>
  <c r="M7" i="3"/>
  <c r="M8" i="3"/>
  <c r="M9" i="3"/>
  <c r="M11" i="3"/>
  <c r="M12" i="3"/>
  <c r="M13" i="3"/>
  <c r="M14" i="3" s="1"/>
  <c r="L4" i="3"/>
  <c r="L5" i="3"/>
  <c r="L6" i="3"/>
  <c r="L7" i="3"/>
  <c r="L8" i="3"/>
  <c r="L9" i="3"/>
  <c r="L11" i="3"/>
  <c r="L12" i="3"/>
  <c r="L13" i="3"/>
  <c r="L14" i="3" s="1"/>
  <c r="K4" i="3"/>
  <c r="K5" i="3"/>
  <c r="K6" i="3"/>
  <c r="K7" i="3"/>
  <c r="K8" i="3"/>
  <c r="K9" i="3"/>
  <c r="K11" i="3"/>
  <c r="K12" i="3"/>
  <c r="K13" i="3"/>
  <c r="K14" i="3" s="1"/>
  <c r="J4" i="3"/>
  <c r="J5" i="3"/>
  <c r="J6" i="3"/>
  <c r="J7" i="3"/>
  <c r="J8" i="3"/>
  <c r="J9" i="3"/>
  <c r="J11" i="3"/>
  <c r="J12" i="3"/>
  <c r="J13" i="3"/>
  <c r="J14" i="3" s="1"/>
  <c r="I4" i="3"/>
  <c r="I5" i="3"/>
  <c r="I6" i="3"/>
  <c r="I7" i="3"/>
  <c r="I8" i="3"/>
  <c r="I9" i="3"/>
  <c r="I11" i="3"/>
  <c r="I12" i="3"/>
  <c r="I13" i="3"/>
  <c r="I14" i="3" s="1"/>
  <c r="H4" i="3"/>
  <c r="H5" i="3"/>
  <c r="H6" i="3"/>
  <c r="H7" i="3"/>
  <c r="H8" i="3"/>
  <c r="H9" i="3"/>
  <c r="H11" i="3"/>
  <c r="H12" i="3"/>
  <c r="H13" i="3"/>
  <c r="H14" i="3" s="1"/>
  <c r="G4" i="3"/>
  <c r="G5" i="3"/>
  <c r="G6" i="3"/>
  <c r="G7" i="3"/>
  <c r="G8" i="3"/>
  <c r="G9" i="3"/>
  <c r="G11" i="3"/>
  <c r="G12" i="3"/>
  <c r="G13" i="3"/>
  <c r="G14" i="3" s="1"/>
  <c r="F4" i="3"/>
  <c r="F5" i="3"/>
  <c r="F6" i="3"/>
  <c r="F7" i="3"/>
  <c r="F8" i="3"/>
  <c r="F9" i="3"/>
  <c r="F11" i="3"/>
  <c r="F12" i="3"/>
  <c r="F13" i="3"/>
  <c r="F14" i="3" s="1"/>
  <c r="E4" i="3"/>
  <c r="E5" i="3"/>
  <c r="E6" i="3"/>
  <c r="E7" i="3"/>
  <c r="E8" i="3"/>
  <c r="E9" i="3"/>
  <c r="E11" i="3"/>
  <c r="E12" i="3"/>
  <c r="E13" i="3"/>
  <c r="E14" i="3" s="1"/>
  <c r="D4" i="3"/>
  <c r="D5" i="3"/>
  <c r="D6" i="3"/>
  <c r="D7" i="3"/>
  <c r="D8" i="3"/>
  <c r="D9" i="3"/>
  <c r="D11" i="3"/>
  <c r="D12" i="3"/>
  <c r="D13" i="3"/>
  <c r="E3" i="3"/>
  <c r="F3" i="3"/>
  <c r="G3" i="3"/>
  <c r="H3" i="3"/>
  <c r="I3" i="3"/>
  <c r="J3" i="3"/>
  <c r="K3" i="3"/>
  <c r="L3" i="3"/>
  <c r="M3" i="3"/>
  <c r="D3" i="3"/>
  <c r="S34" i="3" l="1"/>
  <c r="S33" i="3"/>
  <c r="P73" i="3"/>
  <c r="P72" i="3"/>
  <c r="P68" i="3"/>
  <c r="P67" i="3"/>
  <c r="P82" i="3"/>
  <c r="P83" i="3"/>
  <c r="P63" i="3"/>
  <c r="P62" i="3"/>
  <c r="P77" i="3"/>
  <c r="P78" i="3"/>
  <c r="J21" i="8"/>
  <c r="I21" i="8"/>
  <c r="P58" i="3"/>
  <c r="P57" i="3"/>
  <c r="O72" i="3"/>
  <c r="O73" i="3"/>
  <c r="O68" i="3"/>
  <c r="O67" i="3"/>
  <c r="O83" i="3"/>
  <c r="O82" i="3"/>
  <c r="O62" i="3"/>
  <c r="O63" i="3"/>
  <c r="O78" i="3"/>
  <c r="O77" i="3"/>
  <c r="G21" i="8"/>
  <c r="F21" i="8"/>
  <c r="O58" i="3"/>
  <c r="O57" i="3"/>
  <c r="J35" i="8"/>
  <c r="J34" i="8"/>
  <c r="J33" i="8"/>
  <c r="J32" i="8"/>
  <c r="I26" i="8"/>
  <c r="J26" i="8"/>
  <c r="J18" i="8"/>
  <c r="I18" i="8"/>
  <c r="J24" i="8"/>
  <c r="I24" i="8"/>
  <c r="J31" i="8"/>
  <c r="J23" i="8"/>
  <c r="I23" i="8"/>
  <c r="J20" i="8"/>
  <c r="I20" i="8"/>
  <c r="I27" i="8"/>
  <c r="J27" i="8"/>
  <c r="I22" i="8"/>
  <c r="J22" i="8"/>
  <c r="I19" i="8"/>
  <c r="J19" i="8"/>
  <c r="H32" i="8"/>
  <c r="H35" i="8"/>
  <c r="H31" i="8"/>
  <c r="H34" i="8"/>
  <c r="H33" i="8"/>
  <c r="G23" i="8"/>
  <c r="F23" i="8"/>
  <c r="F20" i="8"/>
  <c r="G20" i="8"/>
  <c r="F27" i="8"/>
  <c r="G27" i="8"/>
  <c r="F22" i="8"/>
  <c r="G22" i="8"/>
  <c r="F19" i="8"/>
  <c r="G19" i="8"/>
  <c r="G24" i="8"/>
  <c r="F24" i="8"/>
  <c r="F18" i="8"/>
  <c r="G18" i="8"/>
  <c r="F26" i="8"/>
  <c r="G26" i="8"/>
  <c r="Q34" i="3"/>
  <c r="D14" i="3"/>
  <c r="Q33" i="3"/>
  <c r="I15" i="3"/>
  <c r="O33" i="3"/>
  <c r="E31" i="3"/>
  <c r="O34" i="3"/>
  <c r="F15" i="3"/>
  <c r="J15" i="3"/>
  <c r="F32" i="3"/>
  <c r="J32" i="3"/>
  <c r="P20" i="3"/>
  <c r="O20" i="3"/>
  <c r="O19" i="3"/>
  <c r="P19" i="3"/>
  <c r="I32" i="3"/>
  <c r="M32" i="3"/>
  <c r="H32" i="3"/>
  <c r="L32" i="3"/>
  <c r="G32" i="3"/>
  <c r="K32" i="3"/>
  <c r="O15" i="3"/>
  <c r="E15" i="3"/>
  <c r="M15" i="3"/>
  <c r="H15" i="3"/>
  <c r="L15" i="3"/>
  <c r="G15" i="3"/>
  <c r="K15" i="3"/>
  <c r="R34" i="3"/>
  <c r="P34" i="3"/>
  <c r="R33" i="3"/>
  <c r="P33" i="3"/>
  <c r="O14" i="3"/>
  <c r="P15" i="3"/>
  <c r="P14" i="3"/>
  <c r="P9" i="3"/>
  <c r="P10" i="3"/>
  <c r="O10" i="3"/>
  <c r="O9" i="3"/>
  <c r="O5" i="3"/>
  <c r="P5" i="3"/>
  <c r="P4" i="3"/>
  <c r="O4" i="3"/>
  <c r="K21" i="8" l="1"/>
  <c r="H21" i="8"/>
  <c r="J43" i="8"/>
  <c r="J42" i="8"/>
  <c r="J41" i="8"/>
  <c r="J40" i="8"/>
  <c r="H43" i="8"/>
  <c r="H42" i="8"/>
  <c r="H41" i="8"/>
  <c r="H40" i="8"/>
  <c r="S39" i="3"/>
  <c r="J39" i="8"/>
  <c r="D15" i="3"/>
  <c r="H47" i="8" s="1"/>
  <c r="H39" i="8"/>
  <c r="H20" i="8"/>
  <c r="K20" i="8"/>
  <c r="K23" i="8"/>
  <c r="H23" i="8"/>
  <c r="H26" i="8"/>
  <c r="H18" i="8"/>
  <c r="K32" i="8"/>
  <c r="K34" i="8"/>
  <c r="K19" i="8"/>
  <c r="K26" i="8"/>
  <c r="K33" i="8"/>
  <c r="K18" i="8"/>
  <c r="K22" i="8"/>
  <c r="K24" i="8"/>
  <c r="K27" i="8"/>
  <c r="K31" i="8"/>
  <c r="K35" i="8"/>
  <c r="H24" i="8"/>
  <c r="I32" i="8"/>
  <c r="Q38" i="3"/>
  <c r="H22" i="8"/>
  <c r="H27" i="8"/>
  <c r="I31" i="8"/>
  <c r="I33" i="8"/>
  <c r="I34" i="8"/>
  <c r="I35" i="8"/>
  <c r="H19" i="8"/>
  <c r="O39" i="3"/>
  <c r="Q39" i="3"/>
  <c r="P38" i="3"/>
  <c r="O38" i="3"/>
  <c r="R38" i="3"/>
  <c r="S38" i="3"/>
  <c r="E32" i="3"/>
  <c r="J47" i="8" s="1"/>
  <c r="P39" i="3"/>
  <c r="R39" i="3"/>
  <c r="P49" i="3" l="1"/>
  <c r="O49" i="3"/>
  <c r="K40" i="8"/>
  <c r="K47" i="8"/>
  <c r="K42" i="8"/>
  <c r="K41" i="8"/>
  <c r="K39" i="8"/>
  <c r="K43" i="8"/>
  <c r="I41" i="8"/>
  <c r="I40" i="8"/>
  <c r="I42" i="8"/>
  <c r="I47" i="8"/>
  <c r="I39" i="8"/>
  <c r="I43" i="8"/>
</calcChain>
</file>

<file path=xl/sharedStrings.xml><?xml version="1.0" encoding="utf-8"?>
<sst xmlns="http://schemas.openxmlformats.org/spreadsheetml/2006/main" count="325" uniqueCount="140">
  <si>
    <t>Organisational Programme Audit - Pre-Programme</t>
  </si>
  <si>
    <t>Does your care home have an EoLC policy/set of guidance?</t>
  </si>
  <si>
    <t>Yes</t>
  </si>
  <si>
    <t>No</t>
  </si>
  <si>
    <t>Number of staff who have received EoLC training</t>
  </si>
  <si>
    <t>Resident 1</t>
  </si>
  <si>
    <t>Resident 2</t>
  </si>
  <si>
    <t>Resident 3</t>
  </si>
  <si>
    <t>Resident 4</t>
  </si>
  <si>
    <t>Resident 5</t>
  </si>
  <si>
    <t>Resident 6</t>
  </si>
  <si>
    <t>Resident 7</t>
  </si>
  <si>
    <t>Resident 8</t>
  </si>
  <si>
    <t>Resident 9</t>
  </si>
  <si>
    <t>Resident 10</t>
  </si>
  <si>
    <t>Mental capacity assessment completed</t>
  </si>
  <si>
    <t>Best Interest Discussion took place</t>
  </si>
  <si>
    <t>DNAR-CPR completed</t>
  </si>
  <si>
    <t>EoLC care plan (or similar) completed</t>
  </si>
  <si>
    <t>Anticipatory medicines prescribed</t>
  </si>
  <si>
    <t>Conversations about EoLC decisions took place</t>
  </si>
  <si>
    <t>Information given about approaching end of life</t>
  </si>
  <si>
    <t xml:space="preserve">Bereavement Support offered </t>
  </si>
  <si>
    <t>Advanced Care Plan discussion documented</t>
  </si>
  <si>
    <t>Supportive Care Record in place</t>
  </si>
  <si>
    <t>Patient's preferred place of death</t>
  </si>
  <si>
    <t>Hospice</t>
  </si>
  <si>
    <t>Hospital</t>
  </si>
  <si>
    <t>Ambulance</t>
  </si>
  <si>
    <t>Pre-Programme</t>
  </si>
  <si>
    <t xml:space="preserve">Percentage of residents who had mental capacity assessment  </t>
  </si>
  <si>
    <t>Pre-programme</t>
  </si>
  <si>
    <t>Had</t>
  </si>
  <si>
    <t>Patient's actual place of death</t>
  </si>
  <si>
    <t>Did Not Have</t>
  </si>
  <si>
    <t xml:space="preserve">Percentage of residents who had Best Interest Discussion  </t>
  </si>
  <si>
    <t xml:space="preserve">Percentage of residents who had DNAR-CPR completed  </t>
  </si>
  <si>
    <t xml:space="preserve">Percentage of residents who had EoLC care plan (or similar) completed  </t>
  </si>
  <si>
    <t>Residents by preferred place of death</t>
  </si>
  <si>
    <t xml:space="preserve">Percentage of staff who have received EoLC training   </t>
  </si>
  <si>
    <t>Number of staff employed</t>
  </si>
  <si>
    <t xml:space="preserve">Number of staff who have received EoLC training </t>
  </si>
  <si>
    <t>Residents by actual place of death</t>
  </si>
  <si>
    <t xml:space="preserve">Ambulance </t>
  </si>
  <si>
    <t>Did actual place of death = preferred place of death?</t>
  </si>
  <si>
    <t>Percentage of residents whose actual place of death was their preferred place of death</t>
  </si>
  <si>
    <t xml:space="preserve">Percentage of residents who had a documented Advanced Care Plan </t>
  </si>
  <si>
    <t xml:space="preserve">This tool will allow you to enter the data you have collected around resident deaths in the pre and ongoing stages of the programme. This data will then be convereted into some simple graphs which will show the progress that the care home has made throughout the programme.   </t>
  </si>
  <si>
    <t>The tool is divided into four sections (Front page, PDI Pre-programme, PDI Ongoing and Results) and these sections can be reached by clicking on the tabs in the bottom left of this page:</t>
  </si>
  <si>
    <t xml:space="preserve">In the PDI Pre-Programme section you can enter the data collected from before you started the programme and in the PDI Ongoing part of the audit you can enter the data collected from deaths which occured between Step 1 and Step 6. </t>
  </si>
  <si>
    <t xml:space="preserve">In the final Results section the data is collated into some simple graphs that can be copied and used in reports or distributed to care homes for feedback. </t>
  </si>
  <si>
    <t xml:space="preserve">Further instrucion of use are available in accompanying PDI Audit Tool Guidance which can be found under the Audits tab on the Six Steps web pages. </t>
  </si>
  <si>
    <t>Care Home</t>
  </si>
  <si>
    <t>Home</t>
  </si>
  <si>
    <t>Care Home Code</t>
  </si>
  <si>
    <t>NHS Bolton CCG</t>
  </si>
  <si>
    <t>NHS Bury CCG</t>
  </si>
  <si>
    <t>NHS Heywood, Middleton and Rochdale CCG</t>
  </si>
  <si>
    <t>NHS Manchester CCG</t>
  </si>
  <si>
    <t>NHS Oldham CCG</t>
  </si>
  <si>
    <t>NHS Salford CCG</t>
  </si>
  <si>
    <t>NHS Stockport CCG</t>
  </si>
  <si>
    <t>NHS Tameside and Glossop CCG</t>
  </si>
  <si>
    <t>NHS Trafford CCG</t>
  </si>
  <si>
    <t>NHS Wigan Borough CCG</t>
  </si>
  <si>
    <t>Resident's preferred place of death</t>
  </si>
  <si>
    <t>Resident's actual place of death</t>
  </si>
  <si>
    <t>Summary of Responses</t>
  </si>
  <si>
    <t>% of staff who have received EoLC training</t>
  </si>
  <si>
    <t>%</t>
  </si>
  <si>
    <t>Does care home have an EoLC policy/set of guidance?</t>
  </si>
  <si>
    <t>Number of staff employed in care home</t>
  </si>
  <si>
    <t>Bereavement Support offered</t>
  </si>
  <si>
    <t>Number</t>
  </si>
  <si>
    <t>Unrecorded</t>
  </si>
  <si>
    <t>Resident's Preferred Place of Death - Care Home</t>
  </si>
  <si>
    <t>Resident's Preferred Place of Death - Hospice</t>
  </si>
  <si>
    <t>Resident's Preferred Place of Death - Home</t>
  </si>
  <si>
    <t>Resident's Preferred Place of Death - Hospital</t>
  </si>
  <si>
    <t>Resident's Preferred Place of Death - Unrecorded</t>
  </si>
  <si>
    <t>Resident's Actual Place of Death - Care Home</t>
  </si>
  <si>
    <t>Resident's Actual Place of Death - Hospice</t>
  </si>
  <si>
    <t>Resident's Actual Place of Death - Home</t>
  </si>
  <si>
    <t>Resident's Actual Place of Death - Hospital</t>
  </si>
  <si>
    <t>Resident's Actual Place of Death - Ambulance</t>
  </si>
  <si>
    <t>Residents who died in their preferred place of death</t>
  </si>
  <si>
    <t>Organisational Programme Audit - Post-Programme</t>
  </si>
  <si>
    <t>Post-Programme</t>
  </si>
  <si>
    <t>Anticipatory Meds</t>
  </si>
  <si>
    <t>Further Questions</t>
  </si>
  <si>
    <t>Was the resident's death expected or unexpected?</t>
  </si>
  <si>
    <t>Unexpected</t>
  </si>
  <si>
    <t xml:space="preserve">Expected </t>
  </si>
  <si>
    <t>Total number of hospital admissions</t>
  </si>
  <si>
    <t xml:space="preserve">Number of expected deaths </t>
  </si>
  <si>
    <t>Number of unexpected deaths</t>
  </si>
  <si>
    <t>Was the death expected/unexpected?</t>
  </si>
  <si>
    <t>If the death was expected, was a DNAR-CPR in place?</t>
  </si>
  <si>
    <t>Analysis of Pre-Programme and Post-Programme Results</t>
  </si>
  <si>
    <t>Advance Care Plan discussion documented</t>
  </si>
  <si>
    <t>EoLC Conversations</t>
  </si>
  <si>
    <t>Approaching End of Life</t>
  </si>
  <si>
    <t>Supportive Care Plan</t>
  </si>
  <si>
    <t>Bereavement Support</t>
  </si>
  <si>
    <t xml:space="preserve">ACP Discussion </t>
  </si>
  <si>
    <t>Expected/Unexpected</t>
  </si>
  <si>
    <t>NHS Eastern Cheshire CCG</t>
  </si>
  <si>
    <t>NHS Halton CCG</t>
  </si>
  <si>
    <t>NHS Knowsley CCG</t>
  </si>
  <si>
    <t>NHS Liverpool CCG</t>
  </si>
  <si>
    <t>NHS South Cheshire CCG</t>
  </si>
  <si>
    <t>NHS South Sefton CCG</t>
  </si>
  <si>
    <t>NHS Southport &amp; Formby CCG</t>
  </si>
  <si>
    <t>NHS St Helens CCG</t>
  </si>
  <si>
    <t>NHS Vale Royal CCG</t>
  </si>
  <si>
    <t>NHS Warrington CCG</t>
  </si>
  <si>
    <t>NHS West Cheshire CCG</t>
  </si>
  <si>
    <t>NHS West Lancashire CCG</t>
  </si>
  <si>
    <t>NHS Wirral CCG</t>
  </si>
  <si>
    <t>NHS Blackburn with Darwen CCG</t>
  </si>
  <si>
    <t>NHS Blackpool CCG</t>
  </si>
  <si>
    <t>NHS Chorley &amp; South Ribble CCG</t>
  </si>
  <si>
    <t>NHS East Lancashire CCG</t>
  </si>
  <si>
    <t>NHS Fylde &amp; Wyre CCG</t>
  </si>
  <si>
    <t>NHS Greater Preston CCG</t>
  </si>
  <si>
    <t>NHS Morecambe Bay CCG</t>
  </si>
  <si>
    <t>Other CCG (Non-NW)</t>
  </si>
  <si>
    <t>Number of Staff</t>
  </si>
  <si>
    <t>Anticipatory medicines considered</t>
  </si>
  <si>
    <t>Number of staff receiving EoLC training</t>
  </si>
  <si>
    <t xml:space="preserve">Anticipatory medicines considered </t>
  </si>
  <si>
    <t>Number of emergency admissions during last 90 days of life</t>
  </si>
  <si>
    <t>Total number of emergency admissions during last 90 days of life</t>
  </si>
  <si>
    <t>Conversations about EoLC Care decisions took place</t>
  </si>
  <si>
    <t>Leadership and Management</t>
  </si>
  <si>
    <t>Environment</t>
  </si>
  <si>
    <t>Well-being</t>
  </si>
  <si>
    <t>Care and Support</t>
  </si>
  <si>
    <t>Leadership and management</t>
  </si>
  <si>
    <t>Care and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</si>
</sst>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i/>
      <sz val="9"/>
      <name val="Calibri"/>
      <family val="2"/>
      <scheme val="minor"/>
    </font>
    <font>
      <sz val="9"/>
      <color theme="1"/>
      <name val="Arial"/>
      <family val="2"/>
    </font>
    <font>
      <i/>
      <sz val="9"/>
      <name val="Arial"/>
      <family val="2"/>
    </font>
    <font>
      <sz val="9"/>
      <name val="Arial"/>
      <family val="2"/>
    </font>
    <font>
      <b/>
      <sz val="14"/>
      <color rgb="FF0070C0"/>
      <name val="Arial"/>
      <family val="2"/>
    </font>
    <font>
      <sz val="11"/>
      <color theme="1"/>
      <name val="Arial"/>
      <family val="2"/>
    </font>
    <font>
      <i/>
      <sz val="11"/>
      <color theme="1"/>
      <name val="Arial"/>
      <family val="2"/>
    </font>
    <font>
      <b/>
      <sz val="11"/>
      <name val="Calibri"/>
      <family val="2"/>
      <scheme val="minor"/>
    </font>
    <font>
      <b/>
      <i/>
      <sz val="11"/>
      <color theme="1"/>
      <name val="Calibri"/>
      <family val="2"/>
      <scheme val="minor"/>
    </font>
    <font>
      <sz val="11"/>
      <name val="Calibri"/>
      <family val="2"/>
      <scheme val="minor"/>
    </font>
    <font>
      <b/>
      <i/>
      <sz val="11"/>
      <name val="Calibri"/>
      <family val="2"/>
      <scheme val="minor"/>
    </font>
    <font>
      <b/>
      <i/>
      <sz val="16"/>
      <color rgb="FF7030A0"/>
      <name val="Calibri"/>
      <family val="2"/>
      <scheme val="minor"/>
    </font>
    <font>
      <i/>
      <sz val="11"/>
      <name val="Calibri"/>
      <family val="2"/>
      <scheme val="minor"/>
    </font>
    <font>
      <b/>
      <i/>
      <sz val="9"/>
      <color rgb="FF0070C0"/>
      <name val="Calibri"/>
      <family val="2"/>
      <scheme val="minor"/>
    </font>
    <font>
      <b/>
      <i/>
      <sz val="14"/>
      <color rgb="FF7030A0"/>
      <name val="Calibri"/>
      <family val="2"/>
      <scheme val="minor"/>
    </font>
    <font>
      <b/>
      <u/>
      <sz val="9"/>
      <color theme="1"/>
      <name val="Arial"/>
      <family val="2"/>
    </font>
    <font>
      <i/>
      <sz val="10"/>
      <color theme="1"/>
      <name val="Calibri"/>
      <family val="2"/>
      <scheme val="minor"/>
    </font>
  </fonts>
  <fills count="1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0070C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97">
    <xf numFmtId="0" fontId="0" fillId="0" borderId="0" xfId="0"/>
    <xf numFmtId="0" fontId="0" fillId="2" borderId="0" xfId="0" applyFill="1"/>
    <xf numFmtId="0" fontId="0" fillId="2" borderId="0" xfId="0" applyFill="1" applyBorder="1"/>
    <xf numFmtId="0" fontId="0" fillId="2" borderId="0" xfId="0" applyFill="1" applyProtection="1">
      <protection locked="0"/>
    </xf>
    <xf numFmtId="0" fontId="0" fillId="0" borderId="0" xfId="0" applyFont="1"/>
    <xf numFmtId="0" fontId="0" fillId="0" borderId="0" xfId="0" applyBorder="1"/>
    <xf numFmtId="0" fontId="3" fillId="0" borderId="0" xfId="0" applyFont="1"/>
    <xf numFmtId="0" fontId="5" fillId="0" borderId="0" xfId="0" applyFont="1"/>
    <xf numFmtId="0" fontId="6" fillId="0" borderId="1" xfId="0" applyFont="1" applyFill="1" applyBorder="1" applyAlignment="1">
      <alignment horizontal="center"/>
    </xf>
    <xf numFmtId="0" fontId="5" fillId="0" borderId="1" xfId="0" applyFont="1" applyBorder="1"/>
    <xf numFmtId="0" fontId="3" fillId="0" borderId="0" xfId="0" applyFont="1" applyBorder="1" applyAlignment="1">
      <alignment horizontal="right"/>
    </xf>
    <xf numFmtId="0" fontId="3" fillId="0" borderId="0" xfId="0" applyFont="1" applyBorder="1"/>
    <xf numFmtId="0" fontId="4" fillId="0" borderId="0" xfId="0" applyFont="1" applyFill="1" applyBorder="1" applyAlignment="1">
      <alignment horizontal="center"/>
    </xf>
    <xf numFmtId="0" fontId="3" fillId="0" borderId="0" xfId="0" applyFont="1" applyAlignment="1">
      <alignment horizontal="center"/>
    </xf>
    <xf numFmtId="9" fontId="3" fillId="0" borderId="0" xfId="0" applyNumberFormat="1" applyFont="1"/>
    <xf numFmtId="0" fontId="3" fillId="0" borderId="0" xfId="0" applyFont="1" applyFill="1" applyBorder="1"/>
    <xf numFmtId="0" fontId="3" fillId="0" borderId="1" xfId="0" applyFont="1" applyBorder="1"/>
    <xf numFmtId="1" fontId="0" fillId="0" borderId="1" xfId="0" applyNumberFormat="1" applyBorder="1"/>
    <xf numFmtId="164" fontId="3" fillId="0" borderId="0" xfId="0" applyNumberFormat="1" applyFont="1"/>
    <xf numFmtId="0" fontId="9" fillId="2" borderId="0" xfId="0" applyFont="1" applyFill="1"/>
    <xf numFmtId="0" fontId="9" fillId="2" borderId="0" xfId="0" applyFont="1" applyFill="1" applyAlignment="1">
      <alignment horizontal="left" vertical="center" wrapText="1"/>
    </xf>
    <xf numFmtId="0" fontId="2" fillId="2" borderId="0" xfId="0" applyFont="1" applyFill="1"/>
    <xf numFmtId="1" fontId="0" fillId="2" borderId="0" xfId="0" applyNumberFormat="1" applyFill="1"/>
    <xf numFmtId="9" fontId="1" fillId="2" borderId="0" xfId="0" applyNumberFormat="1" applyFont="1" applyFill="1" applyBorder="1" applyAlignment="1">
      <alignment horizontal="center"/>
    </xf>
    <xf numFmtId="0" fontId="11" fillId="2" borderId="0" xfId="0" applyFont="1" applyFill="1" applyBorder="1" applyAlignment="1">
      <alignment horizontal="left"/>
    </xf>
    <xf numFmtId="0" fontId="1" fillId="2" borderId="0" xfId="0" applyFont="1" applyFill="1" applyBorder="1" applyAlignment="1">
      <alignment horizontal="right" vertical="center"/>
    </xf>
    <xf numFmtId="0" fontId="1" fillId="2" borderId="0" xfId="0" applyFont="1" applyFill="1" applyBorder="1" applyAlignment="1">
      <alignment vertical="center"/>
    </xf>
    <xf numFmtId="0" fontId="0" fillId="0" borderId="1" xfId="0" applyFont="1" applyFill="1" applyBorder="1" applyAlignment="1">
      <alignment horizontal="center"/>
    </xf>
    <xf numFmtId="0" fontId="14" fillId="8" borderId="1" xfId="0" applyFont="1" applyFill="1" applyBorder="1" applyAlignment="1">
      <alignment horizontal="center"/>
    </xf>
    <xf numFmtId="9" fontId="12" fillId="9" borderId="1" xfId="0" applyNumberFormat="1" applyFont="1" applyFill="1" applyBorder="1" applyAlignment="1">
      <alignment horizontal="center"/>
    </xf>
    <xf numFmtId="9" fontId="14" fillId="9" borderId="1" xfId="0" applyNumberFormat="1" applyFont="1" applyFill="1" applyBorder="1" applyAlignment="1">
      <alignment horizontal="center"/>
    </xf>
    <xf numFmtId="0" fontId="13" fillId="0" borderId="1" xfId="0" applyFont="1" applyFill="1" applyBorder="1" applyAlignment="1">
      <alignment horizontal="center"/>
    </xf>
    <xf numFmtId="0" fontId="17" fillId="5" borderId="1" xfId="0" applyFont="1" applyFill="1" applyBorder="1" applyAlignment="1">
      <alignment horizontal="center" wrapText="1"/>
    </xf>
    <xf numFmtId="0" fontId="17" fillId="5" borderId="1" xfId="0" applyFont="1" applyFill="1" applyBorder="1" applyAlignment="1">
      <alignment horizontal="center"/>
    </xf>
    <xf numFmtId="0" fontId="0" fillId="0" borderId="0" xfId="0" applyAlignment="1">
      <alignment horizontal="left"/>
    </xf>
    <xf numFmtId="0" fontId="0" fillId="0" borderId="0" xfId="0" applyAlignment="1">
      <alignment horizontal="right"/>
    </xf>
    <xf numFmtId="9" fontId="0" fillId="0" borderId="0" xfId="0" applyNumberFormat="1"/>
    <xf numFmtId="0" fontId="2" fillId="0" borderId="1" xfId="0" applyFont="1" applyFill="1" applyBorder="1" applyAlignment="1">
      <alignment horizontal="center"/>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vertical="top"/>
      <protection locked="0"/>
    </xf>
    <xf numFmtId="0" fontId="16" fillId="2" borderId="0" xfId="0" applyFont="1" applyFill="1" applyBorder="1" applyAlignment="1">
      <alignment horizontal="center"/>
    </xf>
    <xf numFmtId="0" fontId="13" fillId="2" borderId="0" xfId="0" applyFont="1" applyFill="1" applyBorder="1" applyAlignment="1">
      <alignment horizontal="center"/>
    </xf>
    <xf numFmtId="9" fontId="14" fillId="2" borderId="0" xfId="0" applyNumberFormat="1" applyFont="1" applyFill="1" applyBorder="1" applyAlignment="1">
      <alignment horizontal="center"/>
    </xf>
    <xf numFmtId="0" fontId="0" fillId="2" borderId="0" xfId="0" applyFont="1" applyFill="1" applyBorder="1" applyAlignment="1">
      <alignment horizontal="center"/>
    </xf>
    <xf numFmtId="9" fontId="12" fillId="2" borderId="0" xfId="0" applyNumberFormat="1" applyFont="1" applyFill="1" applyBorder="1" applyAlignment="1">
      <alignment horizontal="center"/>
    </xf>
    <xf numFmtId="49" fontId="5" fillId="0" borderId="1" xfId="0" applyNumberFormat="1" applyFont="1" applyBorder="1"/>
    <xf numFmtId="49" fontId="0" fillId="0" borderId="0" xfId="0" applyNumberFormat="1"/>
    <xf numFmtId="0" fontId="0" fillId="2" borderId="0" xfId="0" applyFill="1" applyAlignment="1">
      <alignment horizontal="center"/>
    </xf>
    <xf numFmtId="0" fontId="13" fillId="0" borderId="8" xfId="0" applyFont="1" applyFill="1" applyBorder="1" applyAlignment="1">
      <alignment horizontal="center"/>
    </xf>
    <xf numFmtId="0" fontId="14" fillId="8" borderId="8" xfId="0" applyFont="1" applyFill="1" applyBorder="1" applyAlignment="1">
      <alignment horizontal="center"/>
    </xf>
    <xf numFmtId="0" fontId="0" fillId="0" borderId="8" xfId="0" applyFont="1" applyFill="1" applyBorder="1" applyAlignment="1">
      <alignment horizontal="center"/>
    </xf>
    <xf numFmtId="0" fontId="16" fillId="0" borderId="8" xfId="0" applyFont="1" applyFill="1" applyBorder="1" applyAlignment="1">
      <alignment horizontal="center"/>
    </xf>
    <xf numFmtId="0" fontId="14" fillId="8" borderId="8" xfId="0" applyFont="1" applyFill="1" applyBorder="1" applyAlignment="1"/>
    <xf numFmtId="0" fontId="0" fillId="2" borderId="0" xfId="0" applyFill="1" applyAlignment="1"/>
    <xf numFmtId="0" fontId="9" fillId="2" borderId="0" xfId="0" applyFont="1" applyFill="1" applyAlignment="1">
      <alignment horizontal="left" wrapText="1"/>
    </xf>
    <xf numFmtId="0" fontId="10" fillId="2" borderId="0" xfId="0" applyFont="1" applyFill="1" applyAlignment="1">
      <alignment horizontal="left" wrapText="1"/>
    </xf>
    <xf numFmtId="0" fontId="8" fillId="2" borderId="0" xfId="0" applyFont="1" applyFill="1" applyAlignment="1">
      <alignment horizontal="center" vertical="center" wrapText="1"/>
    </xf>
    <xf numFmtId="0" fontId="9" fillId="2" borderId="0" xfId="0" applyFont="1" applyFill="1" applyAlignment="1">
      <alignment horizontal="left" vertical="center" wrapText="1"/>
    </xf>
    <xf numFmtId="0" fontId="1" fillId="16" borderId="8" xfId="0" applyFont="1" applyFill="1" applyBorder="1" applyAlignment="1">
      <alignment horizontal="left"/>
    </xf>
    <xf numFmtId="0" fontId="1" fillId="16" borderId="9" xfId="0" applyFont="1" applyFill="1" applyBorder="1" applyAlignment="1">
      <alignment horizontal="left"/>
    </xf>
    <xf numFmtId="0" fontId="1" fillId="16" borderId="10" xfId="0" applyFont="1" applyFill="1" applyBorder="1" applyAlignment="1">
      <alignment horizontal="left"/>
    </xf>
    <xf numFmtId="0" fontId="12" fillId="14" borderId="5" xfId="0" applyFont="1" applyFill="1" applyBorder="1" applyAlignment="1">
      <alignment horizontal="center" vertical="center"/>
    </xf>
    <xf numFmtId="0" fontId="12" fillId="14" borderId="6" xfId="0" applyFont="1" applyFill="1" applyBorder="1" applyAlignment="1">
      <alignment horizontal="center" vertical="center"/>
    </xf>
    <xf numFmtId="0" fontId="12" fillId="14" borderId="7" xfId="0" applyFont="1" applyFill="1" applyBorder="1" applyAlignment="1">
      <alignment horizontal="center" vertical="center"/>
    </xf>
    <xf numFmtId="0" fontId="1" fillId="14" borderId="8" xfId="0" applyFont="1" applyFill="1" applyBorder="1" applyAlignment="1">
      <alignment horizontal="left"/>
    </xf>
    <xf numFmtId="0" fontId="1" fillId="14" borderId="9" xfId="0" applyFont="1" applyFill="1" applyBorder="1" applyAlignment="1">
      <alignment horizontal="left"/>
    </xf>
    <xf numFmtId="0" fontId="1" fillId="14" borderId="10" xfId="0" applyFont="1" applyFill="1" applyBorder="1" applyAlignment="1">
      <alignment horizontal="left"/>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 fillId="7" borderId="8" xfId="0" applyFont="1" applyFill="1" applyBorder="1" applyAlignment="1">
      <alignment horizontal="left"/>
    </xf>
    <xf numFmtId="0" fontId="1" fillId="7" borderId="9" xfId="0" applyFont="1" applyFill="1" applyBorder="1" applyAlignment="1">
      <alignment horizontal="left"/>
    </xf>
    <xf numFmtId="0" fontId="1" fillId="7" borderId="10" xfId="0" applyFont="1" applyFill="1" applyBorder="1" applyAlignment="1">
      <alignment horizontal="left"/>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1" fillId="0" borderId="1" xfId="0" applyFont="1" applyFill="1" applyBorder="1" applyAlignment="1">
      <alignment horizontal="center"/>
    </xf>
    <xf numFmtId="0" fontId="1" fillId="16" borderId="1" xfId="0" applyFont="1" applyFill="1" applyBorder="1" applyAlignment="1">
      <alignment horizontal="left"/>
    </xf>
    <xf numFmtId="0" fontId="0" fillId="2" borderId="0" xfId="0" applyFill="1" applyBorder="1" applyAlignment="1">
      <alignment horizontal="center"/>
    </xf>
    <xf numFmtId="0" fontId="12" fillId="14" borderId="1" xfId="0" applyFont="1" applyFill="1" applyBorder="1" applyAlignment="1">
      <alignment horizontal="center" vertical="center"/>
    </xf>
    <xf numFmtId="0" fontId="12" fillId="13" borderId="2" xfId="0" applyFont="1" applyFill="1" applyBorder="1" applyAlignment="1" applyProtection="1">
      <alignment horizontal="center" vertical="center"/>
      <protection locked="0"/>
    </xf>
    <xf numFmtId="0" fontId="12" fillId="13" borderId="3" xfId="0" applyFont="1" applyFill="1" applyBorder="1" applyAlignment="1" applyProtection="1">
      <alignment horizontal="center" vertical="center"/>
      <protection locked="0"/>
    </xf>
    <xf numFmtId="0" fontId="12" fillId="13" borderId="4" xfId="0" applyFont="1" applyFill="1" applyBorder="1" applyAlignment="1" applyProtection="1">
      <alignment horizontal="center" vertical="center"/>
      <protection locked="0"/>
    </xf>
    <xf numFmtId="0" fontId="12" fillId="13" borderId="5" xfId="0" applyFont="1" applyFill="1" applyBorder="1" applyAlignment="1" applyProtection="1">
      <alignment horizontal="center" vertical="center"/>
      <protection locked="0"/>
    </xf>
    <xf numFmtId="0" fontId="12" fillId="13" borderId="6" xfId="0" applyFont="1" applyFill="1" applyBorder="1" applyAlignment="1" applyProtection="1">
      <alignment horizontal="center" vertical="center"/>
      <protection locked="0"/>
    </xf>
    <xf numFmtId="0" fontId="12" fillId="13" borderId="7" xfId="0" applyFont="1" applyFill="1" applyBorder="1" applyAlignment="1" applyProtection="1">
      <alignment horizontal="center" vertical="center"/>
      <protection locked="0"/>
    </xf>
    <xf numFmtId="0" fontId="1" fillId="8" borderId="8" xfId="0" applyFont="1" applyFill="1" applyBorder="1" applyAlignment="1">
      <alignment horizontal="left"/>
    </xf>
    <xf numFmtId="0" fontId="1" fillId="8" borderId="9" xfId="0" applyFont="1" applyFill="1" applyBorder="1" applyAlignment="1">
      <alignment horizontal="left"/>
    </xf>
    <xf numFmtId="0" fontId="1" fillId="8" borderId="10" xfId="0" applyFont="1" applyFill="1" applyBorder="1" applyAlignment="1">
      <alignment horizontal="left"/>
    </xf>
    <xf numFmtId="0" fontId="18" fillId="11" borderId="2"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4" xfId="0" applyFont="1" applyFill="1" applyBorder="1" applyAlignment="1">
      <alignment horizontal="center" vertical="center"/>
    </xf>
    <xf numFmtId="0" fontId="18" fillId="11" borderId="5" xfId="0" applyFont="1" applyFill="1" applyBorder="1" applyAlignment="1">
      <alignment horizontal="center" vertical="center"/>
    </xf>
    <xf numFmtId="0" fontId="18" fillId="11" borderId="6" xfId="0" applyFont="1" applyFill="1" applyBorder="1" applyAlignment="1">
      <alignment horizontal="center" vertical="center"/>
    </xf>
    <xf numFmtId="0" fontId="18" fillId="11" borderId="7" xfId="0" applyFont="1" applyFill="1" applyBorder="1" applyAlignment="1">
      <alignment horizontal="center" vertic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2" fillId="12" borderId="8" xfId="0" applyFont="1" applyFill="1" applyBorder="1" applyAlignment="1">
      <alignment horizontal="center" vertical="center"/>
    </xf>
    <xf numFmtId="0" fontId="12" fillId="12" borderId="9" xfId="0" applyFont="1" applyFill="1" applyBorder="1" applyAlignment="1">
      <alignment horizontal="center" vertical="center"/>
    </xf>
    <xf numFmtId="0" fontId="12" fillId="12" borderId="10" xfId="0" applyFont="1" applyFill="1" applyBorder="1" applyAlignment="1">
      <alignment horizontal="center" vertical="center"/>
    </xf>
    <xf numFmtId="0" fontId="1" fillId="12" borderId="10" xfId="0" applyFont="1" applyFill="1" applyBorder="1" applyAlignment="1">
      <alignment horizontal="left"/>
    </xf>
    <xf numFmtId="0" fontId="1" fillId="3" borderId="1" xfId="0" applyFont="1" applyFill="1" applyBorder="1" applyAlignment="1">
      <alignment horizontal="center"/>
    </xf>
    <xf numFmtId="0" fontId="12" fillId="16" borderId="2" xfId="0" applyFont="1" applyFill="1" applyBorder="1" applyAlignment="1">
      <alignment horizontal="center" vertical="center"/>
    </xf>
    <xf numFmtId="0" fontId="12" fillId="16" borderId="3" xfId="0" applyFont="1" applyFill="1" applyBorder="1" applyAlignment="1">
      <alignment horizontal="center" vertical="center"/>
    </xf>
    <xf numFmtId="0" fontId="12" fillId="16" borderId="4" xfId="0" applyFont="1" applyFill="1" applyBorder="1" applyAlignment="1">
      <alignment horizontal="center" vertical="center"/>
    </xf>
    <xf numFmtId="0" fontId="12" fillId="16" borderId="11" xfId="0" applyFont="1" applyFill="1" applyBorder="1" applyAlignment="1">
      <alignment horizontal="center" vertical="center"/>
    </xf>
    <xf numFmtId="0" fontId="12" fillId="16" borderId="0" xfId="0" applyFont="1" applyFill="1" applyBorder="1" applyAlignment="1">
      <alignment horizontal="center" vertical="center"/>
    </xf>
    <xf numFmtId="0" fontId="12" fillId="16" borderId="12" xfId="0" applyFont="1" applyFill="1" applyBorder="1" applyAlignment="1">
      <alignment horizontal="center" vertical="center"/>
    </xf>
    <xf numFmtId="0" fontId="12" fillId="16" borderId="5" xfId="0" applyFont="1" applyFill="1" applyBorder="1" applyAlignment="1">
      <alignment horizontal="center" vertical="center"/>
    </xf>
    <xf numFmtId="0" fontId="12" fillId="16" borderId="6" xfId="0" applyFont="1" applyFill="1" applyBorder="1" applyAlignment="1">
      <alignment horizontal="center" vertical="center"/>
    </xf>
    <xf numFmtId="0" fontId="12" fillId="16" borderId="7" xfId="0" applyFont="1" applyFill="1" applyBorder="1" applyAlignment="1">
      <alignment horizontal="center" vertical="center"/>
    </xf>
    <xf numFmtId="0" fontId="12" fillId="16" borderId="1" xfId="0" applyFont="1" applyFill="1" applyBorder="1" applyAlignment="1">
      <alignment horizontal="center" vertical="center"/>
    </xf>
    <xf numFmtId="0" fontId="19" fillId="0" borderId="0" xfId="0" applyFont="1" applyAlignment="1">
      <alignment horizontal="left"/>
    </xf>
    <xf numFmtId="0" fontId="7" fillId="3" borderId="1" xfId="0" applyFont="1" applyFill="1" applyBorder="1" applyAlignment="1">
      <alignment horizontal="left"/>
    </xf>
    <xf numFmtId="0" fontId="7" fillId="3" borderId="8" xfId="0" applyFont="1" applyFill="1" applyBorder="1" applyAlignment="1">
      <alignment horizontal="left"/>
    </xf>
    <xf numFmtId="0" fontId="7" fillId="3" borderId="9" xfId="0" applyFont="1" applyFill="1" applyBorder="1" applyAlignment="1">
      <alignment horizontal="left"/>
    </xf>
    <xf numFmtId="0" fontId="7" fillId="3" borderId="10" xfId="0" applyFont="1" applyFill="1" applyBorder="1" applyAlignment="1">
      <alignment horizontal="left"/>
    </xf>
    <xf numFmtId="0" fontId="5" fillId="0" borderId="1" xfId="0" applyFont="1" applyBorder="1" applyAlignment="1">
      <alignment horizontal="left"/>
    </xf>
    <xf numFmtId="0" fontId="3" fillId="0" borderId="1" xfId="0" applyFont="1" applyBorder="1" applyAlignment="1">
      <alignment horizont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1" fillId="13" borderId="8" xfId="0" applyFont="1" applyFill="1" applyBorder="1" applyAlignment="1">
      <alignment horizontal="left"/>
    </xf>
    <xf numFmtId="0" fontId="1" fillId="13" borderId="9" xfId="0" applyFont="1" applyFill="1" applyBorder="1" applyAlignment="1">
      <alignment horizontal="left"/>
    </xf>
    <xf numFmtId="0" fontId="1" fillId="13" borderId="10" xfId="0" applyFont="1" applyFill="1" applyBorder="1" applyAlignment="1">
      <alignment horizontal="left"/>
    </xf>
    <xf numFmtId="0" fontId="2" fillId="4" borderId="1" xfId="0" applyFont="1" applyFill="1" applyBorder="1" applyAlignment="1">
      <alignment horizontal="center"/>
    </xf>
    <xf numFmtId="0" fontId="12" fillId="15" borderId="8" xfId="0" applyFont="1" applyFill="1" applyBorder="1" applyAlignment="1">
      <alignment horizontal="center" vertical="center"/>
    </xf>
    <xf numFmtId="0" fontId="12" fillId="15" borderId="9" xfId="0" applyFont="1" applyFill="1" applyBorder="1" applyAlignment="1">
      <alignment horizontal="center" vertical="center"/>
    </xf>
    <xf numFmtId="0" fontId="12" fillId="15" borderId="10" xfId="0" applyFont="1" applyFill="1" applyBorder="1" applyAlignment="1">
      <alignment horizontal="center" vertical="center"/>
    </xf>
    <xf numFmtId="0" fontId="1" fillId="15" borderId="8" xfId="0" applyFont="1" applyFill="1" applyBorder="1" applyAlignment="1">
      <alignment horizontal="left"/>
    </xf>
    <xf numFmtId="0" fontId="1" fillId="15" borderId="9" xfId="0" applyFont="1" applyFill="1" applyBorder="1" applyAlignment="1">
      <alignment horizontal="left"/>
    </xf>
    <xf numFmtId="0" fontId="1" fillId="15" borderId="10" xfId="0" applyFont="1" applyFill="1" applyBorder="1" applyAlignment="1">
      <alignment horizontal="left"/>
    </xf>
    <xf numFmtId="0" fontId="1" fillId="14" borderId="1" xfId="0" applyFont="1" applyFill="1" applyBorder="1" applyAlignment="1">
      <alignment horizontal="left"/>
    </xf>
    <xf numFmtId="1" fontId="0" fillId="3" borderId="1" xfId="0" applyNumberFormat="1" applyFill="1" applyBorder="1" applyAlignment="1">
      <alignment horizont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9" fontId="1" fillId="2" borderId="0" xfId="0" applyNumberFormat="1" applyFont="1" applyFill="1" applyBorder="1" applyAlignment="1">
      <alignment horizontal="center"/>
    </xf>
    <xf numFmtId="1" fontId="13" fillId="0" borderId="1" xfId="0" applyNumberFormat="1" applyFont="1" applyFill="1" applyBorder="1" applyAlignment="1" applyProtection="1">
      <alignment horizontal="center"/>
      <protection hidden="1"/>
    </xf>
    <xf numFmtId="0" fontId="16" fillId="15" borderId="8" xfId="0" applyFont="1" applyFill="1" applyBorder="1" applyAlignment="1">
      <alignment horizontal="center"/>
    </xf>
    <xf numFmtId="0" fontId="16" fillId="15" borderId="9" xfId="0" applyFont="1" applyFill="1" applyBorder="1" applyAlignment="1">
      <alignment horizontal="center"/>
    </xf>
    <xf numFmtId="0" fontId="16" fillId="15" borderId="10" xfId="0" applyFont="1" applyFill="1" applyBorder="1" applyAlignment="1">
      <alignment horizontal="center"/>
    </xf>
    <xf numFmtId="0" fontId="11" fillId="14" borderId="8" xfId="0" applyFont="1" applyFill="1" applyBorder="1" applyAlignment="1">
      <alignment horizontal="center"/>
    </xf>
    <xf numFmtId="0" fontId="11" fillId="14" borderId="9" xfId="0" applyFont="1" applyFill="1" applyBorder="1" applyAlignment="1">
      <alignment horizontal="center"/>
    </xf>
    <xf numFmtId="0" fontId="11" fillId="14" borderId="10" xfId="0" applyFont="1" applyFill="1" applyBorder="1" applyAlignment="1">
      <alignment horizontal="center"/>
    </xf>
    <xf numFmtId="0" fontId="12" fillId="10" borderId="1" xfId="0" applyFont="1" applyFill="1" applyBorder="1" applyAlignment="1">
      <alignment horizontal="center"/>
    </xf>
    <xf numFmtId="1" fontId="0" fillId="0" borderId="1" xfId="0" applyNumberFormat="1" applyFont="1" applyFill="1" applyBorder="1" applyAlignment="1" applyProtection="1">
      <alignment horizontal="center"/>
      <protection hidden="1"/>
    </xf>
    <xf numFmtId="9" fontId="11" fillId="9" borderId="1" xfId="0" applyNumberFormat="1" applyFont="1" applyFill="1" applyBorder="1" applyAlignment="1" applyProtection="1">
      <alignment horizontal="center"/>
      <protection hidden="1"/>
    </xf>
    <xf numFmtId="0" fontId="2" fillId="16" borderId="8" xfId="0" applyFont="1" applyFill="1" applyBorder="1" applyAlignment="1">
      <alignment horizontal="center"/>
    </xf>
    <xf numFmtId="0" fontId="2" fillId="16" borderId="9" xfId="0" applyFont="1" applyFill="1" applyBorder="1" applyAlignment="1">
      <alignment horizontal="center"/>
    </xf>
    <xf numFmtId="0" fontId="2" fillId="16" borderId="10" xfId="0" applyFont="1" applyFill="1" applyBorder="1" applyAlignment="1">
      <alignment horizontal="center"/>
    </xf>
    <xf numFmtId="0" fontId="12" fillId="6" borderId="1" xfId="0" applyFont="1" applyFill="1" applyBorder="1" applyAlignment="1">
      <alignment horizontal="center"/>
    </xf>
    <xf numFmtId="0" fontId="12" fillId="6" borderId="8" xfId="0" applyFont="1" applyFill="1" applyBorder="1" applyAlignment="1">
      <alignment horizontal="center"/>
    </xf>
    <xf numFmtId="0" fontId="12" fillId="6" borderId="9" xfId="0" applyFont="1" applyFill="1" applyBorder="1" applyAlignment="1">
      <alignment horizontal="center"/>
    </xf>
    <xf numFmtId="0" fontId="12" fillId="6" borderId="10" xfId="0" applyFont="1" applyFill="1" applyBorder="1" applyAlignment="1">
      <alignment horizontal="center"/>
    </xf>
    <xf numFmtId="0" fontId="16" fillId="13" borderId="8" xfId="0" applyFont="1" applyFill="1" applyBorder="1" applyAlignment="1">
      <alignment horizontal="center"/>
    </xf>
    <xf numFmtId="0" fontId="16" fillId="13" borderId="9" xfId="0" applyFont="1" applyFill="1" applyBorder="1" applyAlignment="1">
      <alignment horizontal="center"/>
    </xf>
    <xf numFmtId="0" fontId="16" fillId="13" borderId="10" xfId="0" applyFont="1" applyFill="1" applyBorder="1" applyAlignment="1">
      <alignment horizontal="center"/>
    </xf>
    <xf numFmtId="0" fontId="12" fillId="10" borderId="8" xfId="0" applyFont="1" applyFill="1" applyBorder="1" applyAlignment="1">
      <alignment horizontal="center"/>
    </xf>
    <xf numFmtId="0" fontId="12" fillId="10" borderId="9" xfId="0" applyFont="1" applyFill="1" applyBorder="1" applyAlignment="1">
      <alignment horizontal="center"/>
    </xf>
    <xf numFmtId="0" fontId="12" fillId="10" borderId="10" xfId="0" applyFont="1" applyFill="1" applyBorder="1" applyAlignment="1">
      <alignment horizontal="center"/>
    </xf>
    <xf numFmtId="0" fontId="16" fillId="14" borderId="8" xfId="0" applyFont="1" applyFill="1" applyBorder="1" applyAlignment="1">
      <alignment horizontal="center"/>
    </xf>
    <xf numFmtId="0" fontId="16" fillId="14" borderId="9" xfId="0" applyFont="1" applyFill="1" applyBorder="1" applyAlignment="1">
      <alignment horizontal="center"/>
    </xf>
    <xf numFmtId="0" fontId="16" fillId="14" borderId="10" xfId="0" applyFont="1" applyFill="1" applyBorder="1" applyAlignment="1">
      <alignment horizontal="center"/>
    </xf>
    <xf numFmtId="0" fontId="13" fillId="0" borderId="1" xfId="0" applyFont="1" applyFill="1" applyBorder="1" applyAlignment="1" applyProtection="1">
      <alignment horizontal="center"/>
      <protection hidden="1"/>
    </xf>
    <xf numFmtId="0" fontId="2" fillId="14" borderId="8" xfId="0" applyFont="1" applyFill="1" applyBorder="1" applyAlignment="1">
      <alignment horizontal="center"/>
    </xf>
    <xf numFmtId="0" fontId="2" fillId="14" borderId="9" xfId="0" applyFont="1" applyFill="1" applyBorder="1" applyAlignment="1">
      <alignment horizontal="center"/>
    </xf>
    <xf numFmtId="0" fontId="2" fillId="14" borderId="10" xfId="0" applyFont="1" applyFill="1" applyBorder="1" applyAlignment="1">
      <alignment horizontal="center"/>
    </xf>
    <xf numFmtId="0" fontId="20" fillId="7" borderId="8" xfId="0" applyFont="1" applyFill="1" applyBorder="1" applyAlignment="1">
      <alignment horizontal="center"/>
    </xf>
    <xf numFmtId="0" fontId="20" fillId="7" borderId="9" xfId="0" applyFont="1" applyFill="1" applyBorder="1" applyAlignment="1">
      <alignment horizontal="center"/>
    </xf>
    <xf numFmtId="0" fontId="20" fillId="7" borderId="10" xfId="0" applyFont="1" applyFill="1" applyBorder="1" applyAlignment="1">
      <alignment horizontal="center"/>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16" fillId="16" borderId="8" xfId="0" applyFont="1" applyFill="1" applyBorder="1" applyAlignment="1">
      <alignment horizontal="center"/>
    </xf>
    <xf numFmtId="0" fontId="16" fillId="16" borderId="9" xfId="0" applyFont="1" applyFill="1" applyBorder="1" applyAlignment="1">
      <alignment horizontal="center"/>
    </xf>
    <xf numFmtId="0" fontId="16" fillId="16" borderId="10" xfId="0" applyFont="1" applyFill="1" applyBorder="1" applyAlignment="1">
      <alignment horizontal="center"/>
    </xf>
    <xf numFmtId="0" fontId="2" fillId="16" borderId="1" xfId="0" applyFont="1" applyFill="1" applyBorder="1" applyAlignment="1">
      <alignment horizontal="center"/>
    </xf>
    <xf numFmtId="0" fontId="0" fillId="2" borderId="0" xfId="0" applyFill="1" applyAlignment="1">
      <alignment horizontal="center"/>
    </xf>
    <xf numFmtId="0" fontId="2" fillId="8" borderId="1" xfId="0" applyFont="1" applyFill="1" applyBorder="1" applyAlignment="1">
      <alignment horizontal="center"/>
    </xf>
    <xf numFmtId="0" fontId="11" fillId="0" borderId="8"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1" fillId="12" borderId="8" xfId="0" applyFont="1" applyFill="1" applyBorder="1" applyAlignment="1">
      <alignment horizontal="left"/>
    </xf>
    <xf numFmtId="0" fontId="1" fillId="12" borderId="9" xfId="0" applyFont="1" applyFill="1" applyBorder="1" applyAlignment="1">
      <alignment horizontal="left"/>
    </xf>
  </cellXfs>
  <cellStyles count="1">
    <cellStyle name="Normal" xfId="0" builtinId="0"/>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FF"/>
      <color rgb="FFFEF1E6"/>
      <color rgb="FFFF99FF"/>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4.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8.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 of residents who had a DNAR-CPR</a:t>
            </a:r>
          </a:p>
        </c:rich>
      </c:tx>
      <c:layout/>
      <c:overlay val="0"/>
      <c:spPr>
        <a:solidFill>
          <a:srgbClr val="FFFFFF"/>
        </a:solidFill>
        <a:ln>
          <a:solidFill>
            <a:sysClr val="windowText" lastClr="000000"/>
          </a:solidFill>
        </a:ln>
      </c:spPr>
    </c:title>
    <c:autoTitleDeleted val="0"/>
    <c:plotArea>
      <c:layout>
        <c:manualLayout>
          <c:layoutTarget val="inner"/>
          <c:xMode val="edge"/>
          <c:yMode val="edge"/>
          <c:x val="3.2884651506613585E-2"/>
          <c:y val="0.16652237021857924"/>
          <c:w val="0.91043541223589575"/>
          <c:h val="0.74823884335154822"/>
        </c:manualLayout>
      </c:layout>
      <c:barChart>
        <c:barDir val="col"/>
        <c:grouping val="clustered"/>
        <c:varyColors val="0"/>
        <c:ser>
          <c:idx val="0"/>
          <c:order val="0"/>
          <c:tx>
            <c:strRef>
              <c:f>'Analysis Sheet'!$O$13</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E8B6-4E32-95E0-D6FCB4ED44CA}"/>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E8B6-4E32-95E0-D6FCB4ED44CA}"/>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Sheet'!$N$14:$N$15</c:f>
              <c:strCache>
                <c:ptCount val="2"/>
                <c:pt idx="0">
                  <c:v>Pre-Programme</c:v>
                </c:pt>
                <c:pt idx="1">
                  <c:v>Post-Programme</c:v>
                </c:pt>
              </c:strCache>
            </c:strRef>
          </c:cat>
          <c:val>
            <c:numRef>
              <c:f>'Analysis Sheet'!$O$14:$O$15</c:f>
              <c:numCache>
                <c:formatCode>0%</c:formatCode>
                <c:ptCount val="2"/>
                <c:pt idx="0">
                  <c:v>0</c:v>
                </c:pt>
                <c:pt idx="1">
                  <c:v>0</c:v>
                </c:pt>
              </c:numCache>
            </c:numRef>
          </c:val>
          <c:extLst>
            <c:ext xmlns:c16="http://schemas.microsoft.com/office/drawing/2014/chart" uri="{C3380CC4-5D6E-409C-BE32-E72D297353CC}">
              <c16:uniqueId val="{00000004-E8B6-4E32-95E0-D6FCB4ED44CA}"/>
            </c:ext>
          </c:extLst>
        </c:ser>
        <c:dLbls>
          <c:dLblPos val="inEnd"/>
          <c:showLegendKey val="0"/>
          <c:showVal val="1"/>
          <c:showCatName val="0"/>
          <c:showSerName val="0"/>
          <c:showPercent val="0"/>
          <c:showBubbleSize val="0"/>
        </c:dLbls>
        <c:gapWidth val="216"/>
        <c:overlap val="-25"/>
        <c:axId val="111064960"/>
        <c:axId val="174745088"/>
      </c:barChart>
      <c:catAx>
        <c:axId val="111064960"/>
        <c:scaling>
          <c:orientation val="minMax"/>
        </c:scaling>
        <c:delete val="0"/>
        <c:axPos val="b"/>
        <c:numFmt formatCode="General" sourceLinked="0"/>
        <c:majorTickMark val="out"/>
        <c:minorTickMark val="none"/>
        <c:tickLblPos val="nextTo"/>
        <c:txPr>
          <a:bodyPr/>
          <a:lstStyle/>
          <a:p>
            <a:pPr>
              <a:defRPr b="1" i="1"/>
            </a:pPr>
            <a:endParaRPr lang="en-US"/>
          </a:p>
        </c:txPr>
        <c:crossAx val="174745088"/>
        <c:crosses val="autoZero"/>
        <c:auto val="1"/>
        <c:lblAlgn val="ctr"/>
        <c:lblOffset val="100"/>
        <c:noMultiLvlLbl val="0"/>
      </c:catAx>
      <c:valAx>
        <c:axId val="174745088"/>
        <c:scaling>
          <c:orientation val="minMax"/>
          <c:max val="1"/>
          <c:min val="0"/>
        </c:scaling>
        <c:delete val="1"/>
        <c:axPos val="l"/>
        <c:majorGridlines/>
        <c:numFmt formatCode="0%" sourceLinked="1"/>
        <c:majorTickMark val="none"/>
        <c:minorTickMark val="none"/>
        <c:tickLblPos val="nextTo"/>
        <c:crossAx val="111064960"/>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information about approaching end of life was given </a:t>
            </a:r>
            <a:endParaRPr lang="en-US" sz="1000" i="1"/>
          </a:p>
        </c:rich>
      </c:tx>
      <c:layout/>
      <c:overlay val="0"/>
      <c:spPr>
        <a:solidFill>
          <a:srgbClr val="FFC000"/>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tx>
            <c:strRef>
              <c:f>'Analysis Sheet'!$N$67</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AB09-4A81-B3A4-BEA1DFAAB32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AB09-4A81-B3A4-BEA1DFAAB321}"/>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Sheet'!$O$65:$P$66</c:f>
              <c:strCache>
                <c:ptCount val="2"/>
                <c:pt idx="0">
                  <c:v>Pre-Programme</c:v>
                </c:pt>
                <c:pt idx="1">
                  <c:v>Post-Programme</c:v>
                </c:pt>
              </c:strCache>
            </c:strRef>
          </c:cat>
          <c:val>
            <c:numRef>
              <c:f>'Analysis Sheet'!$O$67:$P$67</c:f>
              <c:numCache>
                <c:formatCode>0%</c:formatCode>
                <c:ptCount val="2"/>
                <c:pt idx="0">
                  <c:v>0</c:v>
                </c:pt>
                <c:pt idx="1">
                  <c:v>0</c:v>
                </c:pt>
              </c:numCache>
            </c:numRef>
          </c:val>
          <c:extLst>
            <c:ext xmlns:c16="http://schemas.microsoft.com/office/drawing/2014/chart" uri="{C3380CC4-5D6E-409C-BE32-E72D297353CC}">
              <c16:uniqueId val="{00000004-AB09-4A81-B3A4-BEA1DFAAB321}"/>
            </c:ext>
          </c:extLst>
        </c:ser>
        <c:dLbls>
          <c:dLblPos val="inEnd"/>
          <c:showLegendKey val="0"/>
          <c:showVal val="1"/>
          <c:showCatName val="0"/>
          <c:showSerName val="0"/>
          <c:showPercent val="0"/>
          <c:showBubbleSize val="0"/>
        </c:dLbls>
        <c:gapWidth val="216"/>
        <c:overlap val="-25"/>
        <c:axId val="183085696"/>
        <c:axId val="183113984"/>
      </c:barChart>
      <c:catAx>
        <c:axId val="183085696"/>
        <c:scaling>
          <c:orientation val="minMax"/>
        </c:scaling>
        <c:delete val="0"/>
        <c:axPos val="b"/>
        <c:numFmt formatCode="General" sourceLinked="1"/>
        <c:majorTickMark val="out"/>
        <c:minorTickMark val="none"/>
        <c:tickLblPos val="nextTo"/>
        <c:txPr>
          <a:bodyPr/>
          <a:lstStyle/>
          <a:p>
            <a:pPr>
              <a:defRPr b="1" i="1"/>
            </a:pPr>
            <a:endParaRPr lang="en-US"/>
          </a:p>
        </c:txPr>
        <c:crossAx val="183113984"/>
        <c:crosses val="autoZero"/>
        <c:auto val="1"/>
        <c:lblAlgn val="ctr"/>
        <c:lblOffset val="100"/>
        <c:noMultiLvlLbl val="0"/>
      </c:catAx>
      <c:valAx>
        <c:axId val="183113984"/>
        <c:scaling>
          <c:orientation val="minMax"/>
          <c:max val="1"/>
          <c:min val="0"/>
        </c:scaling>
        <c:delete val="1"/>
        <c:axPos val="l"/>
        <c:majorGridlines/>
        <c:numFmt formatCode="0%" sourceLinked="1"/>
        <c:majorTickMark val="none"/>
        <c:minorTickMark val="none"/>
        <c:tickLblPos val="nextTo"/>
        <c:crossAx val="1830856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Bereavement Support was offered</a:t>
            </a:r>
            <a:endParaRPr lang="en-US" sz="1000" i="1"/>
          </a:p>
        </c:rich>
      </c:tx>
      <c:layout/>
      <c:overlay val="0"/>
      <c:spPr>
        <a:solidFill>
          <a:srgbClr val="FFC000"/>
        </a:solidFill>
        <a:ln>
          <a:solidFill>
            <a:schemeClr val="tx1">
              <a:alpha val="47000"/>
            </a:schemeClr>
          </a:solidFill>
        </a:ln>
      </c:spPr>
    </c:title>
    <c:autoTitleDeleted val="0"/>
    <c:plotArea>
      <c:layout>
        <c:manualLayout>
          <c:layoutTarget val="inner"/>
          <c:xMode val="edge"/>
          <c:yMode val="edge"/>
          <c:x val="5.2078346028291624E-2"/>
          <c:y val="0.15206426457194899"/>
          <c:w val="0.91043531143972856"/>
          <c:h val="0.68317736794171224"/>
        </c:manualLayout>
      </c:layout>
      <c:barChart>
        <c:barDir val="col"/>
        <c:grouping val="clustered"/>
        <c:varyColors val="0"/>
        <c:ser>
          <c:idx val="0"/>
          <c:order val="0"/>
          <c:tx>
            <c:strRef>
              <c:f>'Analysis Sheet'!$N$72</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52E8-4A5D-A55B-1B62EC62DF5D}"/>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52E8-4A5D-A55B-1B62EC62DF5D}"/>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Sheet'!$O$70:$P$71</c:f>
              <c:strCache>
                <c:ptCount val="2"/>
                <c:pt idx="0">
                  <c:v>Pre-Programme</c:v>
                </c:pt>
                <c:pt idx="1">
                  <c:v>Post-Programme</c:v>
                </c:pt>
              </c:strCache>
            </c:strRef>
          </c:cat>
          <c:val>
            <c:numRef>
              <c:f>'Analysis Sheet'!$O$72:$P$72</c:f>
              <c:numCache>
                <c:formatCode>0%</c:formatCode>
                <c:ptCount val="2"/>
                <c:pt idx="0">
                  <c:v>0</c:v>
                </c:pt>
                <c:pt idx="1">
                  <c:v>0</c:v>
                </c:pt>
              </c:numCache>
            </c:numRef>
          </c:val>
          <c:extLst>
            <c:ext xmlns:c16="http://schemas.microsoft.com/office/drawing/2014/chart" uri="{C3380CC4-5D6E-409C-BE32-E72D297353CC}">
              <c16:uniqueId val="{00000004-52E8-4A5D-A55B-1B62EC62DF5D}"/>
            </c:ext>
          </c:extLst>
        </c:ser>
        <c:dLbls>
          <c:dLblPos val="inEnd"/>
          <c:showLegendKey val="0"/>
          <c:showVal val="1"/>
          <c:showCatName val="0"/>
          <c:showSerName val="0"/>
          <c:showPercent val="0"/>
          <c:showBubbleSize val="0"/>
        </c:dLbls>
        <c:gapWidth val="216"/>
        <c:overlap val="-25"/>
        <c:axId val="182788096"/>
        <c:axId val="182789248"/>
      </c:barChart>
      <c:catAx>
        <c:axId val="182788096"/>
        <c:scaling>
          <c:orientation val="minMax"/>
        </c:scaling>
        <c:delete val="0"/>
        <c:axPos val="b"/>
        <c:numFmt formatCode="General" sourceLinked="1"/>
        <c:majorTickMark val="out"/>
        <c:minorTickMark val="none"/>
        <c:tickLblPos val="nextTo"/>
        <c:txPr>
          <a:bodyPr/>
          <a:lstStyle/>
          <a:p>
            <a:pPr>
              <a:defRPr b="1" i="1"/>
            </a:pPr>
            <a:endParaRPr lang="en-US"/>
          </a:p>
        </c:txPr>
        <c:crossAx val="182789248"/>
        <c:crosses val="autoZero"/>
        <c:auto val="1"/>
        <c:lblAlgn val="ctr"/>
        <c:lblOffset val="100"/>
        <c:noMultiLvlLbl val="0"/>
      </c:catAx>
      <c:valAx>
        <c:axId val="182789248"/>
        <c:scaling>
          <c:orientation val="minMax"/>
          <c:max val="1"/>
          <c:min val="0"/>
        </c:scaling>
        <c:delete val="1"/>
        <c:axPos val="l"/>
        <c:majorGridlines/>
        <c:numFmt formatCode="0%" sourceLinked="1"/>
        <c:majorTickMark val="none"/>
        <c:minorTickMark val="none"/>
        <c:tickLblPos val="nextTo"/>
        <c:crossAx val="1827880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an Advance Care Plan discussion was documented</a:t>
            </a:r>
            <a:endParaRPr lang="en-US" sz="1000" i="1"/>
          </a:p>
        </c:rich>
      </c:tx>
      <c:layout/>
      <c:overlay val="0"/>
      <c:spPr>
        <a:solidFill>
          <a:srgbClr val="FFFFFF"/>
        </a:solidFill>
        <a:ln>
          <a:solidFill>
            <a:schemeClr val="tx1">
              <a:alpha val="47000"/>
            </a:schemeClr>
          </a:solidFill>
        </a:ln>
      </c:spPr>
    </c:title>
    <c:autoTitleDeleted val="0"/>
    <c:plotArea>
      <c:layout>
        <c:manualLayout>
          <c:layoutTarget val="inner"/>
          <c:xMode val="edge"/>
          <c:yMode val="edge"/>
          <c:x val="5.2078346028291624E-2"/>
          <c:y val="0.15567879098360657"/>
          <c:w val="0.91043531143972856"/>
          <c:h val="0.67956284153005464"/>
        </c:manualLayout>
      </c:layout>
      <c:barChart>
        <c:barDir val="col"/>
        <c:grouping val="clustered"/>
        <c:varyColors val="0"/>
        <c:ser>
          <c:idx val="0"/>
          <c:order val="0"/>
          <c:tx>
            <c:strRef>
              <c:f>'Analysis Sheet'!$N$77</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AABF-47FA-8F2D-FA53CB682CDA}"/>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AABF-47FA-8F2D-FA53CB682CDA}"/>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Sheet'!$O$75:$P$76</c:f>
              <c:strCache>
                <c:ptCount val="2"/>
                <c:pt idx="0">
                  <c:v>Pre-Programme</c:v>
                </c:pt>
                <c:pt idx="1">
                  <c:v>Post-Programme</c:v>
                </c:pt>
              </c:strCache>
            </c:strRef>
          </c:cat>
          <c:val>
            <c:numRef>
              <c:f>'Analysis Sheet'!$O$77:$P$77</c:f>
              <c:numCache>
                <c:formatCode>0%</c:formatCode>
                <c:ptCount val="2"/>
                <c:pt idx="0">
                  <c:v>0</c:v>
                </c:pt>
                <c:pt idx="1">
                  <c:v>0</c:v>
                </c:pt>
              </c:numCache>
            </c:numRef>
          </c:val>
          <c:extLst>
            <c:ext xmlns:c16="http://schemas.microsoft.com/office/drawing/2014/chart" uri="{C3380CC4-5D6E-409C-BE32-E72D297353CC}">
              <c16:uniqueId val="{00000004-AABF-47FA-8F2D-FA53CB682CDA}"/>
            </c:ext>
          </c:extLst>
        </c:ser>
        <c:dLbls>
          <c:dLblPos val="inEnd"/>
          <c:showLegendKey val="0"/>
          <c:showVal val="1"/>
          <c:showCatName val="0"/>
          <c:showSerName val="0"/>
          <c:showPercent val="0"/>
          <c:showBubbleSize val="0"/>
        </c:dLbls>
        <c:gapWidth val="216"/>
        <c:overlap val="-25"/>
        <c:axId val="182821248"/>
        <c:axId val="182824960"/>
      </c:barChart>
      <c:catAx>
        <c:axId val="182821248"/>
        <c:scaling>
          <c:orientation val="minMax"/>
        </c:scaling>
        <c:delete val="0"/>
        <c:axPos val="b"/>
        <c:numFmt formatCode="General" sourceLinked="1"/>
        <c:majorTickMark val="out"/>
        <c:minorTickMark val="none"/>
        <c:tickLblPos val="nextTo"/>
        <c:txPr>
          <a:bodyPr/>
          <a:lstStyle/>
          <a:p>
            <a:pPr>
              <a:defRPr b="1" i="1"/>
            </a:pPr>
            <a:endParaRPr lang="en-US"/>
          </a:p>
        </c:txPr>
        <c:crossAx val="182824960"/>
        <c:crosses val="autoZero"/>
        <c:auto val="1"/>
        <c:lblAlgn val="ctr"/>
        <c:lblOffset val="100"/>
        <c:noMultiLvlLbl val="0"/>
      </c:catAx>
      <c:valAx>
        <c:axId val="182824960"/>
        <c:scaling>
          <c:orientation val="minMax"/>
          <c:max val="1"/>
          <c:min val="0"/>
        </c:scaling>
        <c:delete val="1"/>
        <c:axPos val="l"/>
        <c:majorGridlines/>
        <c:numFmt formatCode="0%" sourceLinked="1"/>
        <c:majorTickMark val="none"/>
        <c:minorTickMark val="none"/>
        <c:tickLblPos val="nextTo"/>
        <c:crossAx val="18282124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residents with a Supportive Care Plan in place</a:t>
            </a:r>
            <a:endParaRPr lang="en-US" sz="1000" i="1"/>
          </a:p>
        </c:rich>
      </c:tx>
      <c:layout/>
      <c:overlay val="0"/>
      <c:spPr>
        <a:solidFill>
          <a:srgbClr val="FFFFFF"/>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tx>
            <c:strRef>
              <c:f>'Analysis Sheet'!$N$82</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CB6E-4B6F-9C27-6BD1232BAEA6}"/>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CB6E-4B6F-9C27-6BD1232BAEA6}"/>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Sheet'!$O$80:$P$81</c:f>
              <c:strCache>
                <c:ptCount val="2"/>
                <c:pt idx="0">
                  <c:v>Pre-Programme</c:v>
                </c:pt>
                <c:pt idx="1">
                  <c:v>Post-Programme</c:v>
                </c:pt>
              </c:strCache>
            </c:strRef>
          </c:cat>
          <c:val>
            <c:numRef>
              <c:f>'Analysis Sheet'!$O$82:$P$82</c:f>
              <c:numCache>
                <c:formatCode>0%</c:formatCode>
                <c:ptCount val="2"/>
                <c:pt idx="0">
                  <c:v>0</c:v>
                </c:pt>
                <c:pt idx="1">
                  <c:v>0</c:v>
                </c:pt>
              </c:numCache>
            </c:numRef>
          </c:val>
          <c:extLst>
            <c:ext xmlns:c16="http://schemas.microsoft.com/office/drawing/2014/chart" uri="{C3380CC4-5D6E-409C-BE32-E72D297353CC}">
              <c16:uniqueId val="{00000004-CB6E-4B6F-9C27-6BD1232BAEA6}"/>
            </c:ext>
          </c:extLst>
        </c:ser>
        <c:dLbls>
          <c:dLblPos val="inEnd"/>
          <c:showLegendKey val="0"/>
          <c:showVal val="1"/>
          <c:showCatName val="0"/>
          <c:showSerName val="0"/>
          <c:showPercent val="0"/>
          <c:showBubbleSize val="0"/>
        </c:dLbls>
        <c:gapWidth val="216"/>
        <c:overlap val="-25"/>
        <c:axId val="182832128"/>
        <c:axId val="182880896"/>
      </c:barChart>
      <c:catAx>
        <c:axId val="182832128"/>
        <c:scaling>
          <c:orientation val="minMax"/>
        </c:scaling>
        <c:delete val="0"/>
        <c:axPos val="b"/>
        <c:numFmt formatCode="General" sourceLinked="1"/>
        <c:majorTickMark val="out"/>
        <c:minorTickMark val="none"/>
        <c:tickLblPos val="nextTo"/>
        <c:txPr>
          <a:bodyPr/>
          <a:lstStyle/>
          <a:p>
            <a:pPr>
              <a:defRPr b="1" i="1"/>
            </a:pPr>
            <a:endParaRPr lang="en-US"/>
          </a:p>
        </c:txPr>
        <c:crossAx val="182880896"/>
        <c:crosses val="autoZero"/>
        <c:auto val="1"/>
        <c:lblAlgn val="ctr"/>
        <c:lblOffset val="100"/>
        <c:noMultiLvlLbl val="0"/>
      </c:catAx>
      <c:valAx>
        <c:axId val="182880896"/>
        <c:scaling>
          <c:orientation val="minMax"/>
          <c:max val="1"/>
          <c:min val="0"/>
        </c:scaling>
        <c:delete val="1"/>
        <c:axPos val="l"/>
        <c:majorGridlines/>
        <c:numFmt formatCode="0%" sourceLinked="1"/>
        <c:majorTickMark val="none"/>
        <c:minorTickMark val="none"/>
        <c:tickLblPos val="nextTo"/>
        <c:crossAx val="18283212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Total</a:t>
            </a:r>
            <a:r>
              <a:rPr lang="en-US" sz="1000" i="1" baseline="0"/>
              <a:t> number of emergency admissions during the last 90 days of life</a:t>
            </a:r>
            <a:endParaRPr lang="en-US" sz="1000" i="1"/>
          </a:p>
        </c:rich>
      </c:tx>
      <c:layout/>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0967439553926726"/>
          <c:y val="0.15929879697792657"/>
          <c:w val="0.80746610302744415"/>
          <c:h val="0.67955744957043063"/>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EF1B-43B8-B5A7-7892505829AF}"/>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EF1B-43B8-B5A7-7892505829AF}"/>
              </c:ext>
            </c:extLst>
          </c:dPt>
          <c:dLbls>
            <c:dLbl>
              <c:idx val="0"/>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F1B-43B8-B5A7-7892505829AF}"/>
                </c:ext>
              </c:extLst>
            </c:dLbl>
            <c:dLbl>
              <c:idx val="1"/>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F1B-43B8-B5A7-7892505829AF}"/>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Sheet'!$D$41:$E$41</c:f>
              <c:strCache>
                <c:ptCount val="2"/>
                <c:pt idx="0">
                  <c:v>Pre-programme</c:v>
                </c:pt>
                <c:pt idx="1">
                  <c:v>Post-Programme</c:v>
                </c:pt>
              </c:strCache>
            </c:strRef>
          </c:cat>
          <c:val>
            <c:numRef>
              <c:f>'Analysis Sheet'!$D$42:$E$42</c:f>
              <c:numCache>
                <c:formatCode>0</c:formatCode>
                <c:ptCount val="2"/>
                <c:pt idx="0">
                  <c:v>0</c:v>
                </c:pt>
                <c:pt idx="1">
                  <c:v>0</c:v>
                </c:pt>
              </c:numCache>
            </c:numRef>
          </c:val>
          <c:extLst>
            <c:ext xmlns:c16="http://schemas.microsoft.com/office/drawing/2014/chart" uri="{C3380CC4-5D6E-409C-BE32-E72D297353CC}">
              <c16:uniqueId val="{00000004-EF1B-43B8-B5A7-7892505829AF}"/>
            </c:ext>
          </c:extLst>
        </c:ser>
        <c:dLbls>
          <c:showLegendKey val="0"/>
          <c:showVal val="0"/>
          <c:showCatName val="0"/>
          <c:showSerName val="0"/>
          <c:showPercent val="0"/>
          <c:showBubbleSize val="0"/>
        </c:dLbls>
        <c:gapWidth val="216"/>
        <c:overlap val="-25"/>
        <c:axId val="183505664"/>
        <c:axId val="183507200"/>
      </c:barChart>
      <c:catAx>
        <c:axId val="183505664"/>
        <c:scaling>
          <c:orientation val="minMax"/>
        </c:scaling>
        <c:delete val="0"/>
        <c:axPos val="b"/>
        <c:numFmt formatCode="General" sourceLinked="0"/>
        <c:majorTickMark val="none"/>
        <c:minorTickMark val="none"/>
        <c:tickLblPos val="nextTo"/>
        <c:txPr>
          <a:bodyPr/>
          <a:lstStyle/>
          <a:p>
            <a:pPr>
              <a:defRPr b="1" i="1"/>
            </a:pPr>
            <a:endParaRPr lang="en-US"/>
          </a:p>
        </c:txPr>
        <c:crossAx val="183507200"/>
        <c:crosses val="autoZero"/>
        <c:auto val="1"/>
        <c:lblAlgn val="ctr"/>
        <c:lblOffset val="100"/>
        <c:noMultiLvlLbl val="0"/>
      </c:catAx>
      <c:valAx>
        <c:axId val="183507200"/>
        <c:scaling>
          <c:orientation val="minMax"/>
          <c:max val="100"/>
          <c:min val="0"/>
        </c:scaling>
        <c:delete val="1"/>
        <c:axPos val="l"/>
        <c:majorGridlines/>
        <c:numFmt formatCode="0" sourceLinked="1"/>
        <c:majorTickMark val="none"/>
        <c:minorTickMark val="none"/>
        <c:tickLblPos val="nextTo"/>
        <c:crossAx val="183505664"/>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deaths</a:t>
            </a:r>
            <a:r>
              <a:rPr lang="en-US" sz="1000" i="1" baseline="0"/>
              <a:t> that were expected</a:t>
            </a:r>
            <a:endParaRPr lang="en-US" sz="1000" i="1"/>
          </a:p>
        </c:rich>
      </c:tx>
      <c:layout>
        <c:manualLayout>
          <c:xMode val="edge"/>
          <c:yMode val="edge"/>
          <c:x val="0.23648960739030023"/>
          <c:y val="4.6999276934201015E-2"/>
        </c:manualLayout>
      </c:layout>
      <c:overlay val="0"/>
      <c:spPr>
        <a:solidFill>
          <a:schemeClr val="accent1">
            <a:lumMod val="40000"/>
            <a:lumOff val="60000"/>
          </a:schemeClr>
        </a:solidFill>
        <a:ln>
          <a:solidFill>
            <a:schemeClr val="tx1">
              <a:alpha val="47000"/>
            </a:schemeClr>
          </a:solidFill>
        </a:ln>
      </c:spPr>
    </c:title>
    <c:autoTitleDeleted val="0"/>
    <c:plotArea>
      <c:layout>
        <c:manualLayout>
          <c:layoutTarget val="inner"/>
          <c:xMode val="edge"/>
          <c:yMode val="edge"/>
          <c:x val="0.10967439553926726"/>
          <c:y val="0.15568346798298802"/>
          <c:w val="0.80746610302744415"/>
          <c:h val="0.68317277856536918"/>
        </c:manualLayout>
      </c:layout>
      <c:barChart>
        <c:barDir val="col"/>
        <c:grouping val="clustered"/>
        <c:varyColors val="0"/>
        <c:ser>
          <c:idx val="0"/>
          <c:order val="0"/>
          <c:tx>
            <c:strRef>
              <c:f>'Analysis Sheet'!$N$87</c:f>
              <c:strCache>
                <c:ptCount val="1"/>
                <c:pt idx="0">
                  <c:v>Expected </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80C5-42A7-B7A8-501F48A8965F}"/>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80C5-42A7-B7A8-501F48A8965F}"/>
              </c:ext>
            </c:extLst>
          </c:dPt>
          <c:dLbls>
            <c:dLbl>
              <c:idx val="0"/>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C5-42A7-B7A8-501F48A8965F}"/>
                </c:ext>
              </c:extLst>
            </c:dLbl>
            <c:dLbl>
              <c:idx val="1"/>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0C5-42A7-B7A8-501F48A8965F}"/>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Sheet'!$O$85:$P$86</c:f>
              <c:strCache>
                <c:ptCount val="2"/>
                <c:pt idx="0">
                  <c:v>Pre-Programme</c:v>
                </c:pt>
                <c:pt idx="1">
                  <c:v>Post-Programme</c:v>
                </c:pt>
              </c:strCache>
            </c:strRef>
          </c:cat>
          <c:val>
            <c:numRef>
              <c:f>'Analysis Sheet'!$O$87:$P$87</c:f>
              <c:numCache>
                <c:formatCode>0%</c:formatCode>
                <c:ptCount val="2"/>
                <c:pt idx="0">
                  <c:v>0</c:v>
                </c:pt>
                <c:pt idx="1">
                  <c:v>0</c:v>
                </c:pt>
              </c:numCache>
            </c:numRef>
          </c:val>
          <c:extLst>
            <c:ext xmlns:c16="http://schemas.microsoft.com/office/drawing/2014/chart" uri="{C3380CC4-5D6E-409C-BE32-E72D297353CC}">
              <c16:uniqueId val="{00000004-80C5-42A7-B7A8-501F48A8965F}"/>
            </c:ext>
          </c:extLst>
        </c:ser>
        <c:dLbls>
          <c:showLegendKey val="0"/>
          <c:showVal val="0"/>
          <c:showCatName val="0"/>
          <c:showSerName val="0"/>
          <c:showPercent val="0"/>
          <c:showBubbleSize val="0"/>
        </c:dLbls>
        <c:gapWidth val="216"/>
        <c:overlap val="-25"/>
        <c:axId val="183562240"/>
        <c:axId val="183563776"/>
      </c:barChart>
      <c:catAx>
        <c:axId val="183562240"/>
        <c:scaling>
          <c:orientation val="minMax"/>
        </c:scaling>
        <c:delete val="0"/>
        <c:axPos val="b"/>
        <c:numFmt formatCode="General" sourceLinked="0"/>
        <c:majorTickMark val="none"/>
        <c:minorTickMark val="none"/>
        <c:tickLblPos val="nextTo"/>
        <c:txPr>
          <a:bodyPr/>
          <a:lstStyle/>
          <a:p>
            <a:pPr>
              <a:defRPr b="1" i="1"/>
            </a:pPr>
            <a:endParaRPr lang="en-US"/>
          </a:p>
        </c:txPr>
        <c:crossAx val="183563776"/>
        <c:crosses val="autoZero"/>
        <c:auto val="1"/>
        <c:lblAlgn val="ctr"/>
        <c:lblOffset val="100"/>
        <c:noMultiLvlLbl val="0"/>
      </c:catAx>
      <c:valAx>
        <c:axId val="183563776"/>
        <c:scaling>
          <c:orientation val="minMax"/>
          <c:max val="1"/>
        </c:scaling>
        <c:delete val="1"/>
        <c:axPos val="l"/>
        <c:majorGridlines/>
        <c:numFmt formatCode="0%" sourceLinked="1"/>
        <c:majorTickMark val="none"/>
        <c:minorTickMark val="none"/>
        <c:tickLblPos val="nextTo"/>
        <c:crossAx val="183562240"/>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residents who had a Best Interests</a:t>
            </a:r>
            <a:r>
              <a:rPr lang="en-US" sz="1000" i="1" baseline="0"/>
              <a:t> Discussion</a:t>
            </a:r>
            <a:endParaRPr lang="en-US" sz="1000" i="1"/>
          </a:p>
        </c:rich>
      </c:tx>
      <c:layout/>
      <c:overlay val="0"/>
      <c:spPr>
        <a:solidFill>
          <a:srgbClr val="FFFFFF"/>
        </a:solidFill>
        <a:ln>
          <a:solidFill>
            <a:sysClr val="windowText" lastClr="000000"/>
          </a:solidFill>
        </a:ln>
      </c:spPr>
    </c:title>
    <c:autoTitleDeleted val="0"/>
    <c:plotArea>
      <c:layout>
        <c:manualLayout>
          <c:layoutTarget val="inner"/>
          <c:xMode val="edge"/>
          <c:yMode val="edge"/>
          <c:x val="3.2884651506613585E-2"/>
          <c:y val="0.16652237021857924"/>
          <c:w val="0.91043541223589575"/>
          <c:h val="0.74823884335154822"/>
        </c:manualLayout>
      </c:layout>
      <c:barChart>
        <c:barDir val="col"/>
        <c:grouping val="clustered"/>
        <c:varyColors val="0"/>
        <c:ser>
          <c:idx val="0"/>
          <c:order val="0"/>
          <c:tx>
            <c:strRef>
              <c:f>'Analysis Sheet'!$O$8</c:f>
              <c:strCache>
                <c:ptCount val="1"/>
                <c:pt idx="0">
                  <c:v>Had</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236F-46AB-B38E-04D8CC3DD8D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236F-46AB-B38E-04D8CC3DD8D1}"/>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Sheet'!$N$9:$N$10</c:f>
              <c:strCache>
                <c:ptCount val="2"/>
                <c:pt idx="0">
                  <c:v>Pre-Programme</c:v>
                </c:pt>
                <c:pt idx="1">
                  <c:v>Post-Programme</c:v>
                </c:pt>
              </c:strCache>
            </c:strRef>
          </c:cat>
          <c:val>
            <c:numRef>
              <c:f>'Analysis Sheet'!$O$9:$O$10</c:f>
              <c:numCache>
                <c:formatCode>0%</c:formatCode>
                <c:ptCount val="2"/>
                <c:pt idx="0">
                  <c:v>0</c:v>
                </c:pt>
                <c:pt idx="1">
                  <c:v>0</c:v>
                </c:pt>
              </c:numCache>
            </c:numRef>
          </c:val>
          <c:extLst>
            <c:ext xmlns:c16="http://schemas.microsoft.com/office/drawing/2014/chart" uri="{C3380CC4-5D6E-409C-BE32-E72D297353CC}">
              <c16:uniqueId val="{00000004-236F-46AB-B38E-04D8CC3DD8D1}"/>
            </c:ext>
          </c:extLst>
        </c:ser>
        <c:dLbls>
          <c:dLblPos val="inEnd"/>
          <c:showLegendKey val="0"/>
          <c:showVal val="1"/>
          <c:showCatName val="0"/>
          <c:showSerName val="0"/>
          <c:showPercent val="0"/>
          <c:showBubbleSize val="0"/>
        </c:dLbls>
        <c:gapWidth val="216"/>
        <c:overlap val="-25"/>
        <c:axId val="183472896"/>
        <c:axId val="183480704"/>
      </c:barChart>
      <c:catAx>
        <c:axId val="183472896"/>
        <c:scaling>
          <c:orientation val="minMax"/>
        </c:scaling>
        <c:delete val="0"/>
        <c:axPos val="b"/>
        <c:numFmt formatCode="General" sourceLinked="0"/>
        <c:majorTickMark val="out"/>
        <c:minorTickMark val="none"/>
        <c:tickLblPos val="nextTo"/>
        <c:txPr>
          <a:bodyPr/>
          <a:lstStyle/>
          <a:p>
            <a:pPr>
              <a:defRPr b="1" i="1"/>
            </a:pPr>
            <a:endParaRPr lang="en-US"/>
          </a:p>
        </c:txPr>
        <c:crossAx val="183480704"/>
        <c:crosses val="autoZero"/>
        <c:auto val="1"/>
        <c:lblAlgn val="ctr"/>
        <c:lblOffset val="100"/>
        <c:noMultiLvlLbl val="0"/>
      </c:catAx>
      <c:valAx>
        <c:axId val="183480704"/>
        <c:scaling>
          <c:orientation val="minMax"/>
          <c:max val="1"/>
          <c:min val="0"/>
        </c:scaling>
        <c:delete val="1"/>
        <c:axPos val="l"/>
        <c:majorGridlines/>
        <c:numFmt formatCode="0%" sourceLinked="1"/>
        <c:majorTickMark val="none"/>
        <c:minorTickMark val="none"/>
        <c:tickLblPos val="nextTo"/>
        <c:crossAx val="1834728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 all</a:t>
            </a:r>
            <a:r>
              <a:rPr lang="en-US" sz="1000" i="1" baseline="0"/>
              <a:t> residents who had a mental capacity assessment</a:t>
            </a:r>
            <a:endParaRPr lang="en-US" sz="1000" i="1"/>
          </a:p>
        </c:rich>
      </c:tx>
      <c:layout>
        <c:manualLayout>
          <c:xMode val="edge"/>
          <c:yMode val="edge"/>
          <c:x val="0.16349105362974811"/>
          <c:y val="1.8072632058287796E-2"/>
        </c:manualLayout>
      </c:layout>
      <c:overlay val="0"/>
      <c:spPr>
        <a:solidFill>
          <a:srgbClr val="FFFFFF"/>
        </a:solidFill>
        <a:ln>
          <a:solidFill>
            <a:schemeClr val="tx1"/>
          </a:solidFill>
        </a:ln>
      </c:spPr>
    </c:title>
    <c:autoTitleDeleted val="0"/>
    <c:plotArea>
      <c:layout>
        <c:manualLayout>
          <c:layoutTarget val="inner"/>
          <c:xMode val="edge"/>
          <c:yMode val="edge"/>
          <c:x val="4.4338913832488072E-2"/>
          <c:y val="0.1339916325136612"/>
          <c:w val="0.91043531143972856"/>
          <c:h val="0.70486466114812574"/>
        </c:manualLayout>
      </c:layout>
      <c:barChart>
        <c:barDir val="col"/>
        <c:grouping val="clustered"/>
        <c:varyColors val="0"/>
        <c:ser>
          <c:idx val="0"/>
          <c:order val="0"/>
          <c:tx>
            <c:strRef>
              <c:f>'Analysis Sheet'!$O$3</c:f>
              <c:strCache>
                <c:ptCount val="1"/>
                <c:pt idx="0">
                  <c:v>Had</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5FF3-4884-A203-9029FEEAF59A}"/>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5FF3-4884-A203-9029FEEAF59A}"/>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Sheet'!$N$4:$N$5</c:f>
              <c:strCache>
                <c:ptCount val="2"/>
                <c:pt idx="0">
                  <c:v>Pre-Programme</c:v>
                </c:pt>
                <c:pt idx="1">
                  <c:v>Post-Programme</c:v>
                </c:pt>
              </c:strCache>
            </c:strRef>
          </c:cat>
          <c:val>
            <c:numRef>
              <c:f>'Analysis Sheet'!$O$4:$O$5</c:f>
              <c:numCache>
                <c:formatCode>0%</c:formatCode>
                <c:ptCount val="2"/>
                <c:pt idx="0">
                  <c:v>0</c:v>
                </c:pt>
                <c:pt idx="1">
                  <c:v>0</c:v>
                </c:pt>
              </c:numCache>
            </c:numRef>
          </c:val>
          <c:extLst>
            <c:ext xmlns:c16="http://schemas.microsoft.com/office/drawing/2014/chart" uri="{C3380CC4-5D6E-409C-BE32-E72D297353CC}">
              <c16:uniqueId val="{00000004-5FF3-4884-A203-9029FEEAF59A}"/>
            </c:ext>
          </c:extLst>
        </c:ser>
        <c:dLbls>
          <c:dLblPos val="outEnd"/>
          <c:showLegendKey val="0"/>
          <c:showVal val="1"/>
          <c:showCatName val="0"/>
          <c:showSerName val="0"/>
          <c:showPercent val="0"/>
          <c:showBubbleSize val="0"/>
        </c:dLbls>
        <c:gapWidth val="211"/>
        <c:overlap val="-58"/>
        <c:axId val="183491968"/>
        <c:axId val="184695808"/>
      </c:barChart>
      <c:catAx>
        <c:axId val="183491968"/>
        <c:scaling>
          <c:orientation val="minMax"/>
        </c:scaling>
        <c:delete val="0"/>
        <c:axPos val="b"/>
        <c:numFmt formatCode="General" sourceLinked="0"/>
        <c:majorTickMark val="none"/>
        <c:minorTickMark val="none"/>
        <c:tickLblPos val="nextTo"/>
        <c:txPr>
          <a:bodyPr/>
          <a:lstStyle/>
          <a:p>
            <a:pPr>
              <a:defRPr b="1" i="1"/>
            </a:pPr>
            <a:endParaRPr lang="en-US"/>
          </a:p>
        </c:txPr>
        <c:crossAx val="184695808"/>
        <c:crosses val="autoZero"/>
        <c:auto val="1"/>
        <c:lblAlgn val="ctr"/>
        <c:lblOffset val="100"/>
        <c:noMultiLvlLbl val="0"/>
      </c:catAx>
      <c:valAx>
        <c:axId val="184695808"/>
        <c:scaling>
          <c:orientation val="minMax"/>
          <c:max val="1"/>
        </c:scaling>
        <c:delete val="1"/>
        <c:axPos val="l"/>
        <c:majorGridlines>
          <c:spPr>
            <a:ln>
              <a:solidFill>
                <a:sysClr val="windowText" lastClr="000000">
                  <a:alpha val="22000"/>
                </a:sysClr>
              </a:solidFill>
            </a:ln>
          </c:spPr>
        </c:majorGridlines>
        <c:numFmt formatCode="0%" sourceLinked="1"/>
        <c:majorTickMark val="none"/>
        <c:minorTickMark val="none"/>
        <c:tickLblPos val="nextTo"/>
        <c:crossAx val="183491968"/>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 of residents who had a EoLC</a:t>
            </a:r>
            <a:r>
              <a:rPr lang="en-US" sz="1000" i="1" baseline="0"/>
              <a:t> care plan (or similar) completed</a:t>
            </a:r>
            <a:endParaRPr lang="en-US" sz="1000" i="1"/>
          </a:p>
        </c:rich>
      </c:tx>
      <c:layout/>
      <c:overlay val="0"/>
      <c:spPr>
        <a:solidFill>
          <a:srgbClr val="FFFFFF"/>
        </a:solidFill>
        <a:ln>
          <a:solidFill>
            <a:sysClr val="windowText" lastClr="000000"/>
          </a:solidFill>
        </a:ln>
      </c:spPr>
    </c:title>
    <c:autoTitleDeleted val="0"/>
    <c:plotArea>
      <c:layout>
        <c:manualLayout>
          <c:layoutTarget val="inner"/>
          <c:xMode val="edge"/>
          <c:yMode val="edge"/>
          <c:x val="4.8239632450731471E-2"/>
          <c:y val="0.17736594945355191"/>
          <c:w val="0.91043531143972856"/>
          <c:h val="0.73739526411657563"/>
        </c:manualLayout>
      </c:layout>
      <c:barChart>
        <c:barDir val="col"/>
        <c:grouping val="clustered"/>
        <c:varyColors val="0"/>
        <c:ser>
          <c:idx val="0"/>
          <c:order val="0"/>
          <c:tx>
            <c:strRef>
              <c:f>'Analysis Sheet'!$O$27</c:f>
              <c:strCache>
                <c:ptCount val="1"/>
                <c:pt idx="0">
                  <c:v>Had</c:v>
                </c:pt>
              </c:strCache>
            </c:strRef>
          </c:tx>
          <c:spPr>
            <a:solidFill>
              <a:schemeClr val="accent6">
                <a:lumMod val="75000"/>
              </a:schemeClr>
            </a:solidFill>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F997-43DD-A9A1-E926573C8AB9}"/>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Sheet'!$N$28:$N$29</c:f>
              <c:strCache>
                <c:ptCount val="2"/>
                <c:pt idx="0">
                  <c:v>Pre-Programme</c:v>
                </c:pt>
                <c:pt idx="1">
                  <c:v>Post-Programme</c:v>
                </c:pt>
              </c:strCache>
            </c:strRef>
          </c:cat>
          <c:val>
            <c:numRef>
              <c:f>'Analysis Sheet'!$O$28:$O$29</c:f>
              <c:numCache>
                <c:formatCode>0%</c:formatCode>
                <c:ptCount val="2"/>
                <c:pt idx="0">
                  <c:v>0</c:v>
                </c:pt>
                <c:pt idx="1">
                  <c:v>0</c:v>
                </c:pt>
              </c:numCache>
            </c:numRef>
          </c:val>
          <c:extLst>
            <c:ext xmlns:c16="http://schemas.microsoft.com/office/drawing/2014/chart" uri="{C3380CC4-5D6E-409C-BE32-E72D297353CC}">
              <c16:uniqueId val="{00000002-F997-43DD-A9A1-E926573C8AB9}"/>
            </c:ext>
          </c:extLst>
        </c:ser>
        <c:dLbls>
          <c:dLblPos val="inEnd"/>
          <c:showLegendKey val="0"/>
          <c:showVal val="1"/>
          <c:showCatName val="0"/>
          <c:showSerName val="0"/>
          <c:showPercent val="0"/>
          <c:showBubbleSize val="0"/>
        </c:dLbls>
        <c:gapWidth val="216"/>
        <c:overlap val="-25"/>
        <c:axId val="174772992"/>
        <c:axId val="174981120"/>
      </c:barChart>
      <c:catAx>
        <c:axId val="174772992"/>
        <c:scaling>
          <c:orientation val="minMax"/>
        </c:scaling>
        <c:delete val="0"/>
        <c:axPos val="b"/>
        <c:numFmt formatCode="General" sourceLinked="0"/>
        <c:majorTickMark val="out"/>
        <c:minorTickMark val="none"/>
        <c:tickLblPos val="nextTo"/>
        <c:txPr>
          <a:bodyPr/>
          <a:lstStyle/>
          <a:p>
            <a:pPr>
              <a:defRPr b="1" i="1"/>
            </a:pPr>
            <a:endParaRPr lang="en-US"/>
          </a:p>
        </c:txPr>
        <c:crossAx val="174981120"/>
        <c:crosses val="autoZero"/>
        <c:auto val="1"/>
        <c:lblAlgn val="ctr"/>
        <c:lblOffset val="100"/>
        <c:noMultiLvlLbl val="0"/>
      </c:catAx>
      <c:valAx>
        <c:axId val="174981120"/>
        <c:scaling>
          <c:orientation val="minMax"/>
          <c:max val="1"/>
          <c:min val="0"/>
        </c:scaling>
        <c:delete val="1"/>
        <c:axPos val="l"/>
        <c:majorGridlines/>
        <c:numFmt formatCode="0%" sourceLinked="1"/>
        <c:majorTickMark val="none"/>
        <c:minorTickMark val="none"/>
        <c:tickLblPos val="nextTo"/>
        <c:crossAx val="174772992"/>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i="1"/>
            </a:pPr>
            <a:r>
              <a:rPr lang="en-US" sz="1000" i="1"/>
              <a:t>% of staff who have received EoLC training</a:t>
            </a:r>
          </a:p>
        </c:rich>
      </c:tx>
      <c:layout>
        <c:manualLayout>
          <c:xMode val="edge"/>
          <c:yMode val="edge"/>
          <c:x val="0.16349105362974811"/>
          <c:y val="1.8072632058287796E-2"/>
        </c:manualLayout>
      </c:layout>
      <c:overlay val="0"/>
      <c:spPr>
        <a:solidFill>
          <a:srgbClr val="0070C0"/>
        </a:solidFill>
        <a:ln>
          <a:solidFill>
            <a:schemeClr val="tx1"/>
          </a:solidFill>
        </a:ln>
      </c:spPr>
    </c:title>
    <c:autoTitleDeleted val="0"/>
    <c:plotArea>
      <c:layout>
        <c:manualLayout>
          <c:layoutTarget val="inner"/>
          <c:xMode val="edge"/>
          <c:yMode val="edge"/>
          <c:x val="5.2034064675622119E-2"/>
          <c:y val="0.1339916325136612"/>
          <c:w val="0.91043531143972856"/>
          <c:h val="0.70486466114812574"/>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2BE3-4B8C-86A9-339A064D9840}"/>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2BE3-4B8C-86A9-339A064D9840}"/>
              </c:ext>
            </c:extLst>
          </c:dPt>
          <c:dLbls>
            <c:spPr>
              <a:noFill/>
              <a:ln>
                <a:noFill/>
              </a:ln>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Sheet'!$O$44:$P$44</c:f>
              <c:strCache>
                <c:ptCount val="2"/>
                <c:pt idx="0">
                  <c:v>Pre-Programme</c:v>
                </c:pt>
                <c:pt idx="1">
                  <c:v>Post-Programme</c:v>
                </c:pt>
              </c:strCache>
            </c:strRef>
          </c:cat>
          <c:val>
            <c:numRef>
              <c:f>'Analysis Sheet'!$O$45:$P$45</c:f>
              <c:numCache>
                <c:formatCode>0.0%</c:formatCode>
                <c:ptCount val="2"/>
                <c:pt idx="0">
                  <c:v>0</c:v>
                </c:pt>
                <c:pt idx="1">
                  <c:v>0</c:v>
                </c:pt>
              </c:numCache>
            </c:numRef>
          </c:val>
          <c:extLst>
            <c:ext xmlns:c16="http://schemas.microsoft.com/office/drawing/2014/chart" uri="{C3380CC4-5D6E-409C-BE32-E72D297353CC}">
              <c16:uniqueId val="{00000004-2BE3-4B8C-86A9-339A064D9840}"/>
            </c:ext>
          </c:extLst>
        </c:ser>
        <c:dLbls>
          <c:showLegendKey val="0"/>
          <c:showVal val="0"/>
          <c:showCatName val="0"/>
          <c:showSerName val="0"/>
          <c:showPercent val="0"/>
          <c:showBubbleSize val="0"/>
        </c:dLbls>
        <c:gapWidth val="211"/>
        <c:overlap val="-25"/>
        <c:axId val="175027328"/>
        <c:axId val="175028864"/>
      </c:barChart>
      <c:catAx>
        <c:axId val="175027328"/>
        <c:scaling>
          <c:orientation val="minMax"/>
        </c:scaling>
        <c:delete val="0"/>
        <c:axPos val="b"/>
        <c:numFmt formatCode="General" sourceLinked="0"/>
        <c:majorTickMark val="none"/>
        <c:minorTickMark val="none"/>
        <c:tickLblPos val="nextTo"/>
        <c:txPr>
          <a:bodyPr/>
          <a:lstStyle/>
          <a:p>
            <a:pPr>
              <a:defRPr b="1" i="1"/>
            </a:pPr>
            <a:endParaRPr lang="en-US"/>
          </a:p>
        </c:txPr>
        <c:crossAx val="175028864"/>
        <c:crosses val="autoZero"/>
        <c:auto val="1"/>
        <c:lblAlgn val="ctr"/>
        <c:lblOffset val="100"/>
        <c:noMultiLvlLbl val="0"/>
      </c:catAx>
      <c:valAx>
        <c:axId val="175028864"/>
        <c:scaling>
          <c:orientation val="minMax"/>
          <c:max val="1"/>
        </c:scaling>
        <c:delete val="1"/>
        <c:axPos val="l"/>
        <c:majorGridlines>
          <c:spPr>
            <a:ln>
              <a:solidFill>
                <a:sysClr val="windowText" lastClr="000000">
                  <a:alpha val="22000"/>
                </a:sysClr>
              </a:solidFill>
            </a:ln>
          </c:spPr>
        </c:majorGridlines>
        <c:numFmt formatCode="0.0%" sourceLinked="1"/>
        <c:majorTickMark val="none"/>
        <c:minorTickMark val="none"/>
        <c:tickLblPos val="nextTo"/>
        <c:crossAx val="175027328"/>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by preferred place of death</a:t>
            </a:r>
            <a:endParaRPr lang="en-US" sz="1000" i="1"/>
          </a:p>
        </c:rich>
      </c:tx>
      <c:layout/>
      <c:overlay val="0"/>
      <c:spPr>
        <a:solidFill>
          <a:schemeClr val="bg1"/>
        </a:solidFill>
        <a:ln>
          <a:solidFill>
            <a:schemeClr val="tx1">
              <a:alpha val="47000"/>
            </a:schemeClr>
          </a:solidFill>
        </a:ln>
      </c:spPr>
    </c:title>
    <c:autoTitleDeleted val="0"/>
    <c:plotArea>
      <c:layout>
        <c:manualLayout>
          <c:layoutTarget val="inner"/>
          <c:xMode val="edge"/>
          <c:yMode val="edge"/>
          <c:x val="5.501632208922743E-2"/>
          <c:y val="0.13760615892531877"/>
          <c:w val="0.81138163462701007"/>
          <c:h val="0.68703153460837885"/>
        </c:manualLayout>
      </c:layout>
      <c:barChart>
        <c:barDir val="col"/>
        <c:grouping val="clustered"/>
        <c:varyColors val="0"/>
        <c:ser>
          <c:idx val="0"/>
          <c:order val="0"/>
          <c:tx>
            <c:strRef>
              <c:f>'Analysis Sheet'!$N$33</c:f>
              <c:strCache>
                <c:ptCount val="1"/>
                <c:pt idx="0">
                  <c:v>Pre-Programme</c:v>
                </c:pt>
              </c:strCache>
            </c:strRef>
          </c:tx>
          <c:spPr>
            <a:solidFill>
              <a:srgbClr val="92D050"/>
            </a:solidFill>
            <a:ln>
              <a:solidFill>
                <a:sysClr val="windowText" lastClr="000000"/>
              </a:solidFill>
            </a:ln>
          </c:spPr>
          <c:invertIfNegative val="0"/>
          <c:cat>
            <c:strRef>
              <c:f>'Analysis Sheet'!$O$32:$S$32</c:f>
              <c:strCache>
                <c:ptCount val="5"/>
                <c:pt idx="0">
                  <c:v>Care Home</c:v>
                </c:pt>
                <c:pt idx="1">
                  <c:v>Hospice</c:v>
                </c:pt>
                <c:pt idx="2">
                  <c:v>Home</c:v>
                </c:pt>
                <c:pt idx="3">
                  <c:v>Hospital</c:v>
                </c:pt>
                <c:pt idx="4">
                  <c:v>Unrecorded</c:v>
                </c:pt>
              </c:strCache>
            </c:strRef>
          </c:cat>
          <c:val>
            <c:numRef>
              <c:f>'Analysis Sheet'!$O$33:$S$33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868-4475-B671-924A362483E2}"/>
            </c:ext>
          </c:extLst>
        </c:ser>
        <c:ser>
          <c:idx val="1"/>
          <c:order val="1"/>
          <c:tx>
            <c:strRef>
              <c:f>'Analysis Sheet'!$N$34</c:f>
              <c:strCache>
                <c:ptCount val="1"/>
                <c:pt idx="0">
                  <c:v>Post-Programme</c:v>
                </c:pt>
              </c:strCache>
            </c:strRef>
          </c:tx>
          <c:spPr>
            <a:solidFill>
              <a:schemeClr val="accent6">
                <a:lumMod val="75000"/>
              </a:schemeClr>
            </a:solidFill>
            <a:ln>
              <a:solidFill>
                <a:sysClr val="windowText" lastClr="000000"/>
              </a:solidFill>
            </a:ln>
          </c:spPr>
          <c:invertIfNegative val="0"/>
          <c:cat>
            <c:strRef>
              <c:f>'Analysis Sheet'!$O$32:$S$32</c:f>
              <c:strCache>
                <c:ptCount val="5"/>
                <c:pt idx="0">
                  <c:v>Care Home</c:v>
                </c:pt>
                <c:pt idx="1">
                  <c:v>Hospice</c:v>
                </c:pt>
                <c:pt idx="2">
                  <c:v>Home</c:v>
                </c:pt>
                <c:pt idx="3">
                  <c:v>Hospital</c:v>
                </c:pt>
                <c:pt idx="4">
                  <c:v>Unrecorded</c:v>
                </c:pt>
              </c:strCache>
            </c:strRef>
          </c:cat>
          <c:val>
            <c:numRef>
              <c:f>'Analysis Sheet'!$O$34:$S$34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3868-4475-B671-924A362483E2}"/>
            </c:ext>
          </c:extLst>
        </c:ser>
        <c:dLbls>
          <c:showLegendKey val="0"/>
          <c:showVal val="0"/>
          <c:showCatName val="0"/>
          <c:showSerName val="0"/>
          <c:showPercent val="0"/>
          <c:showBubbleSize val="0"/>
        </c:dLbls>
        <c:gapWidth val="75"/>
        <c:overlap val="-25"/>
        <c:axId val="175060096"/>
        <c:axId val="175061632"/>
      </c:barChart>
      <c:catAx>
        <c:axId val="175060096"/>
        <c:scaling>
          <c:orientation val="minMax"/>
        </c:scaling>
        <c:delete val="0"/>
        <c:axPos val="b"/>
        <c:numFmt formatCode="General" sourceLinked="1"/>
        <c:majorTickMark val="none"/>
        <c:minorTickMark val="none"/>
        <c:tickLblPos val="nextTo"/>
        <c:txPr>
          <a:bodyPr rot="-2700000" vert="horz"/>
          <a:lstStyle/>
          <a:p>
            <a:pPr>
              <a:defRPr sz="1000" b="1"/>
            </a:pPr>
            <a:endParaRPr lang="en-US"/>
          </a:p>
        </c:txPr>
        <c:crossAx val="175061632"/>
        <c:crosses val="autoZero"/>
        <c:auto val="1"/>
        <c:lblAlgn val="ctr"/>
        <c:lblOffset val="100"/>
        <c:noMultiLvlLbl val="0"/>
      </c:catAx>
      <c:valAx>
        <c:axId val="175061632"/>
        <c:scaling>
          <c:orientation val="minMax"/>
          <c:max val="1"/>
        </c:scaling>
        <c:delete val="0"/>
        <c:axPos val="l"/>
        <c:majorGridlines/>
        <c:numFmt formatCode="0%" sourceLinked="1"/>
        <c:majorTickMark val="out"/>
        <c:minorTickMark val="none"/>
        <c:tickLblPos val="nextTo"/>
        <c:crossAx val="175060096"/>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by actual place of death</a:t>
            </a:r>
            <a:endParaRPr lang="en-US" sz="1000" i="1"/>
          </a:p>
        </c:rich>
      </c:tx>
      <c:layout/>
      <c:overlay val="0"/>
      <c:spPr>
        <a:solidFill>
          <a:schemeClr val="bg1"/>
        </a:solidFill>
        <a:ln>
          <a:solidFill>
            <a:schemeClr val="tx1">
              <a:alpha val="47000"/>
            </a:schemeClr>
          </a:solidFill>
        </a:ln>
      </c:spPr>
    </c:title>
    <c:autoTitleDeleted val="0"/>
    <c:plotArea>
      <c:layout>
        <c:manualLayout>
          <c:layoutTarget val="inner"/>
          <c:xMode val="edge"/>
          <c:yMode val="edge"/>
          <c:x val="7.1272005633442145E-2"/>
          <c:y val="0.13399152029073289"/>
          <c:w val="0.81905906178213028"/>
          <c:h val="0.70486466114812574"/>
        </c:manualLayout>
      </c:layout>
      <c:barChart>
        <c:barDir val="col"/>
        <c:grouping val="clustered"/>
        <c:varyColors val="0"/>
        <c:ser>
          <c:idx val="0"/>
          <c:order val="0"/>
          <c:tx>
            <c:strRef>
              <c:f>'Analysis Sheet'!$N$38</c:f>
              <c:strCache>
                <c:ptCount val="1"/>
                <c:pt idx="0">
                  <c:v>Pre-Programme</c:v>
                </c:pt>
              </c:strCache>
            </c:strRef>
          </c:tx>
          <c:spPr>
            <a:solidFill>
              <a:srgbClr val="92D050"/>
            </a:solidFill>
            <a:ln>
              <a:solidFill>
                <a:sysClr val="windowText" lastClr="000000"/>
              </a:solidFill>
            </a:ln>
          </c:spPr>
          <c:invertIfNegative val="0"/>
          <c:dLbls>
            <c:delete val="1"/>
          </c:dLbls>
          <c:cat>
            <c:strRef>
              <c:f>'Analysis Sheet'!$O$37:$S$37</c:f>
              <c:strCache>
                <c:ptCount val="5"/>
                <c:pt idx="0">
                  <c:v>Care Home</c:v>
                </c:pt>
                <c:pt idx="1">
                  <c:v>Hospice</c:v>
                </c:pt>
                <c:pt idx="2">
                  <c:v>Home</c:v>
                </c:pt>
                <c:pt idx="3">
                  <c:v>Hospital</c:v>
                </c:pt>
                <c:pt idx="4">
                  <c:v>Ambulance </c:v>
                </c:pt>
              </c:strCache>
            </c:strRef>
          </c:cat>
          <c:val>
            <c:numRef>
              <c:f>'Analysis Sheet'!$O$38:$S$38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A52-4427-AC4A-5492F1E6FF40}"/>
            </c:ext>
          </c:extLst>
        </c:ser>
        <c:ser>
          <c:idx val="1"/>
          <c:order val="1"/>
          <c:tx>
            <c:strRef>
              <c:f>'Analysis Sheet'!$N$39</c:f>
              <c:strCache>
                <c:ptCount val="1"/>
                <c:pt idx="0">
                  <c:v>Post-Programme</c:v>
                </c:pt>
              </c:strCache>
            </c:strRef>
          </c:tx>
          <c:spPr>
            <a:solidFill>
              <a:schemeClr val="accent6">
                <a:lumMod val="75000"/>
              </a:schemeClr>
            </a:solidFill>
            <a:ln>
              <a:solidFill>
                <a:sysClr val="windowText" lastClr="000000"/>
              </a:solidFill>
            </a:ln>
          </c:spPr>
          <c:invertIfNegative val="0"/>
          <c:dLbls>
            <c:delete val="1"/>
          </c:dLbls>
          <c:cat>
            <c:strRef>
              <c:f>'Analysis Sheet'!$O$37:$S$37</c:f>
              <c:strCache>
                <c:ptCount val="5"/>
                <c:pt idx="0">
                  <c:v>Care Home</c:v>
                </c:pt>
                <c:pt idx="1">
                  <c:v>Hospice</c:v>
                </c:pt>
                <c:pt idx="2">
                  <c:v>Home</c:v>
                </c:pt>
                <c:pt idx="3">
                  <c:v>Hospital</c:v>
                </c:pt>
                <c:pt idx="4">
                  <c:v>Ambulance </c:v>
                </c:pt>
              </c:strCache>
            </c:strRef>
          </c:cat>
          <c:val>
            <c:numRef>
              <c:f>'Analysis Sheet'!$O$39:$S$39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BA52-4427-AC4A-5492F1E6FF40}"/>
            </c:ext>
          </c:extLst>
        </c:ser>
        <c:dLbls>
          <c:dLblPos val="inEnd"/>
          <c:showLegendKey val="0"/>
          <c:showVal val="1"/>
          <c:showCatName val="0"/>
          <c:showSerName val="0"/>
          <c:showPercent val="0"/>
          <c:showBubbleSize val="0"/>
        </c:dLbls>
        <c:gapWidth val="75"/>
        <c:overlap val="-25"/>
        <c:axId val="175099904"/>
        <c:axId val="175101440"/>
      </c:barChart>
      <c:catAx>
        <c:axId val="175099904"/>
        <c:scaling>
          <c:orientation val="minMax"/>
        </c:scaling>
        <c:delete val="0"/>
        <c:axPos val="b"/>
        <c:numFmt formatCode="General" sourceLinked="1"/>
        <c:majorTickMark val="none"/>
        <c:minorTickMark val="none"/>
        <c:tickLblPos val="nextTo"/>
        <c:txPr>
          <a:bodyPr/>
          <a:lstStyle/>
          <a:p>
            <a:pPr>
              <a:defRPr b="1"/>
            </a:pPr>
            <a:endParaRPr lang="en-US"/>
          </a:p>
        </c:txPr>
        <c:crossAx val="175101440"/>
        <c:crosses val="autoZero"/>
        <c:auto val="1"/>
        <c:lblAlgn val="ctr"/>
        <c:lblOffset val="100"/>
        <c:noMultiLvlLbl val="0"/>
      </c:catAx>
      <c:valAx>
        <c:axId val="175101440"/>
        <c:scaling>
          <c:orientation val="minMax"/>
          <c:max val="1"/>
        </c:scaling>
        <c:delete val="0"/>
        <c:axPos val="l"/>
        <c:majorGridlines/>
        <c:numFmt formatCode="0%" sourceLinked="1"/>
        <c:majorTickMark val="none"/>
        <c:minorTickMark val="none"/>
        <c:tickLblPos val="nextTo"/>
        <c:crossAx val="175099904"/>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Residents</a:t>
            </a:r>
            <a:r>
              <a:rPr lang="en-US" sz="1000" i="1" baseline="0"/>
              <a:t> whose actual place of death matched their preferred place of death</a:t>
            </a:r>
            <a:endParaRPr lang="en-US" sz="1000" i="1"/>
          </a:p>
        </c:rich>
      </c:tx>
      <c:layout/>
      <c:overlay val="0"/>
      <c:spPr>
        <a:solidFill>
          <a:schemeClr val="bg1"/>
        </a:solidFill>
        <a:ln>
          <a:solidFill>
            <a:schemeClr val="tx1">
              <a:alpha val="47000"/>
            </a:schemeClr>
          </a:solidFill>
        </a:ln>
      </c:spPr>
    </c:title>
    <c:autoTitleDeleted val="0"/>
    <c:plotArea>
      <c:layout>
        <c:manualLayout>
          <c:layoutTarget val="inner"/>
          <c:xMode val="edge"/>
          <c:yMode val="edge"/>
          <c:x val="0.10967439553926726"/>
          <c:y val="0.15929879697792657"/>
          <c:w val="0.80746610302744415"/>
          <c:h val="0.66148080459573788"/>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1EAF-4DF0-860A-81B62C16EBE6}"/>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1EAF-4DF0-860A-81B62C16EBE6}"/>
              </c:ext>
            </c:extLst>
          </c:dPt>
          <c:dLbls>
            <c:dLbl>
              <c:idx val="0"/>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AF-4DF0-860A-81B62C16EBE6}"/>
                </c:ext>
              </c:extLst>
            </c:dLbl>
            <c:dLbl>
              <c:idx val="1"/>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AF-4DF0-860A-81B62C16EBE6}"/>
                </c:ext>
              </c:extLst>
            </c:dLbl>
            <c:spPr>
              <a:noFill/>
              <a:ln>
                <a:noFill/>
              </a:ln>
              <a:effectLst/>
            </c:spPr>
            <c:txPr>
              <a:bodyPr/>
              <a:lstStyle/>
              <a:p>
                <a:pPr>
                  <a:defRPr b="1" i="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'Analysis Sheet'!$O$48:$P$48</c:f>
              <c:strCache>
                <c:ptCount val="2"/>
                <c:pt idx="0">
                  <c:v>Pre-Programme</c:v>
                </c:pt>
                <c:pt idx="1">
                  <c:v>Post-Programme</c:v>
                </c:pt>
              </c:strCache>
            </c:strRef>
          </c:cat>
          <c:val>
            <c:numRef>
              <c:f>'Analysis Sheet'!$O$49:$P$49</c:f>
              <c:numCache>
                <c:formatCode>0%</c:formatCode>
                <c:ptCount val="2"/>
                <c:pt idx="0">
                  <c:v>0</c:v>
                </c:pt>
                <c:pt idx="1">
                  <c:v>0</c:v>
                </c:pt>
              </c:numCache>
            </c:numRef>
          </c:val>
          <c:extLst>
            <c:ext xmlns:c16="http://schemas.microsoft.com/office/drawing/2014/chart" uri="{C3380CC4-5D6E-409C-BE32-E72D297353CC}">
              <c16:uniqueId val="{00000004-1EAF-4DF0-860A-81B62C16EBE6}"/>
            </c:ext>
          </c:extLst>
        </c:ser>
        <c:dLbls>
          <c:showLegendKey val="0"/>
          <c:showVal val="0"/>
          <c:showCatName val="0"/>
          <c:showSerName val="0"/>
          <c:showPercent val="0"/>
          <c:showBubbleSize val="0"/>
        </c:dLbls>
        <c:gapWidth val="216"/>
        <c:overlap val="-25"/>
        <c:axId val="182930816"/>
        <c:axId val="182936704"/>
      </c:barChart>
      <c:catAx>
        <c:axId val="182930816"/>
        <c:scaling>
          <c:orientation val="minMax"/>
        </c:scaling>
        <c:delete val="0"/>
        <c:axPos val="b"/>
        <c:numFmt formatCode="General" sourceLinked="0"/>
        <c:majorTickMark val="none"/>
        <c:minorTickMark val="none"/>
        <c:tickLblPos val="nextTo"/>
        <c:txPr>
          <a:bodyPr/>
          <a:lstStyle/>
          <a:p>
            <a:pPr>
              <a:defRPr b="1" i="1"/>
            </a:pPr>
            <a:endParaRPr lang="en-US"/>
          </a:p>
        </c:txPr>
        <c:crossAx val="182936704"/>
        <c:crosses val="autoZero"/>
        <c:auto val="1"/>
        <c:lblAlgn val="ctr"/>
        <c:lblOffset val="100"/>
        <c:noMultiLvlLbl val="0"/>
      </c:catAx>
      <c:valAx>
        <c:axId val="182936704"/>
        <c:scaling>
          <c:orientation val="minMax"/>
          <c:max val="1"/>
        </c:scaling>
        <c:delete val="1"/>
        <c:axPos val="l"/>
        <c:majorGridlines/>
        <c:numFmt formatCode="0%" sourceLinked="1"/>
        <c:majorTickMark val="none"/>
        <c:minorTickMark val="none"/>
        <c:tickLblPos val="nextTo"/>
        <c:crossAx val="182930816"/>
        <c:crosses val="autoZero"/>
        <c:crossBetween val="between"/>
      </c:valAx>
      <c:spPr>
        <a:solidFill>
          <a:srgbClr val="FF99FF">
            <a:alpha val="48000"/>
          </a:srgbClr>
        </a:solidFill>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i="1"/>
            </a:pPr>
            <a:r>
              <a:rPr lang="en-US" sz="1000" i="1"/>
              <a:t>% of residents who were</a:t>
            </a:r>
            <a:r>
              <a:rPr lang="en-US" sz="1000" i="1" baseline="0"/>
              <a:t> prescribed anticipatory medications</a:t>
            </a:r>
            <a:endParaRPr lang="en-US" sz="1000" i="1"/>
          </a:p>
        </c:rich>
      </c:tx>
      <c:layout/>
      <c:overlay val="0"/>
      <c:spPr>
        <a:solidFill>
          <a:srgbClr val="00B050"/>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BD57-4EA6-A9AF-C903EAF60652}"/>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BD57-4EA6-A9AF-C903EAF60652}"/>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Sheet'!$O$56:$P$56</c:f>
              <c:strCache>
                <c:ptCount val="2"/>
                <c:pt idx="0">
                  <c:v>Pre-Programme</c:v>
                </c:pt>
                <c:pt idx="1">
                  <c:v>Post-Programme</c:v>
                </c:pt>
              </c:strCache>
            </c:strRef>
          </c:cat>
          <c:val>
            <c:numRef>
              <c:f>'Analysis Sheet'!$O$57:$P$57</c:f>
              <c:numCache>
                <c:formatCode>0%</c:formatCode>
                <c:ptCount val="2"/>
                <c:pt idx="0">
                  <c:v>0</c:v>
                </c:pt>
                <c:pt idx="1">
                  <c:v>0</c:v>
                </c:pt>
              </c:numCache>
            </c:numRef>
          </c:val>
          <c:extLst>
            <c:ext xmlns:c16="http://schemas.microsoft.com/office/drawing/2014/chart" uri="{C3380CC4-5D6E-409C-BE32-E72D297353CC}">
              <c16:uniqueId val="{00000004-BD57-4EA6-A9AF-C903EAF60652}"/>
            </c:ext>
          </c:extLst>
        </c:ser>
        <c:dLbls>
          <c:dLblPos val="inEnd"/>
          <c:showLegendKey val="0"/>
          <c:showVal val="1"/>
          <c:showCatName val="0"/>
          <c:showSerName val="0"/>
          <c:showPercent val="0"/>
          <c:showBubbleSize val="0"/>
        </c:dLbls>
        <c:gapWidth val="216"/>
        <c:overlap val="-25"/>
        <c:axId val="182980992"/>
        <c:axId val="182984704"/>
      </c:barChart>
      <c:catAx>
        <c:axId val="182980992"/>
        <c:scaling>
          <c:orientation val="minMax"/>
        </c:scaling>
        <c:delete val="0"/>
        <c:axPos val="b"/>
        <c:numFmt formatCode="General" sourceLinked="1"/>
        <c:majorTickMark val="out"/>
        <c:minorTickMark val="none"/>
        <c:tickLblPos val="nextTo"/>
        <c:txPr>
          <a:bodyPr/>
          <a:lstStyle/>
          <a:p>
            <a:pPr>
              <a:defRPr b="1" i="1"/>
            </a:pPr>
            <a:endParaRPr lang="en-US"/>
          </a:p>
        </c:txPr>
        <c:crossAx val="182984704"/>
        <c:crosses val="autoZero"/>
        <c:auto val="1"/>
        <c:lblAlgn val="ctr"/>
        <c:lblOffset val="100"/>
        <c:noMultiLvlLbl val="0"/>
      </c:catAx>
      <c:valAx>
        <c:axId val="182984704"/>
        <c:scaling>
          <c:orientation val="minMax"/>
          <c:max val="1"/>
          <c:min val="0"/>
        </c:scaling>
        <c:delete val="1"/>
        <c:axPos val="l"/>
        <c:majorGridlines/>
        <c:numFmt formatCode="0%" sourceLinked="1"/>
        <c:majorTickMark val="none"/>
        <c:minorTickMark val="none"/>
        <c:tickLblPos val="nextTo"/>
        <c:crossAx val="182980992"/>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i="1"/>
            </a:pPr>
            <a:r>
              <a:rPr lang="en-US" sz="1000" i="1"/>
              <a:t>% of all</a:t>
            </a:r>
            <a:r>
              <a:rPr lang="en-US" sz="1000" i="1" baseline="0"/>
              <a:t> residents with an Advance Care Plan</a:t>
            </a:r>
            <a:endParaRPr lang="en-US" sz="1000" i="1"/>
          </a:p>
        </c:rich>
      </c:tx>
      <c:layout>
        <c:manualLayout>
          <c:xMode val="edge"/>
          <c:yMode val="edge"/>
          <c:x val="0.16349105362974811"/>
          <c:y val="1.8072632058287796E-2"/>
        </c:manualLayout>
      </c:layout>
      <c:overlay val="0"/>
      <c:spPr>
        <a:solidFill>
          <a:srgbClr val="FFFFFF"/>
        </a:solidFill>
        <a:ln>
          <a:solidFill>
            <a:schemeClr val="tx1"/>
          </a:solidFill>
        </a:ln>
      </c:spPr>
    </c:title>
    <c:autoTitleDeleted val="0"/>
    <c:plotArea>
      <c:layout>
        <c:manualLayout>
          <c:layoutTarget val="inner"/>
          <c:xMode val="edge"/>
          <c:yMode val="edge"/>
          <c:x val="4.4338913832488072E-2"/>
          <c:y val="0.1339916325136612"/>
          <c:w val="0.91043531143972856"/>
          <c:h val="0.70486466114812574"/>
        </c:manualLayout>
      </c:layout>
      <c:barChart>
        <c:barDir val="col"/>
        <c:grouping val="clustered"/>
        <c:varyColors val="0"/>
        <c:ser>
          <c:idx val="0"/>
          <c:order val="0"/>
          <c:tx>
            <c:strRef>
              <c:f>'Analysis Sheet'!$O$18</c:f>
              <c:strCache>
                <c:ptCount val="1"/>
                <c:pt idx="0">
                  <c:v>Had</c:v>
                </c:pt>
              </c:strCache>
            </c:strRef>
          </c:tx>
          <c:spPr>
            <a:ln>
              <a:solidFill>
                <a:schemeClr val="tx1"/>
              </a:solidFill>
            </a:ln>
          </c:spPr>
          <c:invertIfNegative val="0"/>
          <c:dPt>
            <c:idx val="0"/>
            <c:invertIfNegative val="0"/>
            <c:bubble3D val="0"/>
            <c:spPr>
              <a:solidFill>
                <a:srgbClr val="92D050"/>
              </a:solidFill>
              <a:ln>
                <a:solidFill>
                  <a:schemeClr val="tx1"/>
                </a:solidFill>
              </a:ln>
            </c:spPr>
            <c:extLst>
              <c:ext xmlns:c16="http://schemas.microsoft.com/office/drawing/2014/chart" uri="{C3380CC4-5D6E-409C-BE32-E72D297353CC}">
                <c16:uniqueId val="{00000001-9583-4E2B-A32A-E7B72AB60CAC}"/>
              </c:ext>
            </c:extLst>
          </c:dPt>
          <c:dPt>
            <c:idx val="1"/>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3-9583-4E2B-A32A-E7B72AB60CAC}"/>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Sheet'!$N$19:$N$20</c:f>
              <c:strCache>
                <c:ptCount val="2"/>
                <c:pt idx="0">
                  <c:v>Pre-Programme</c:v>
                </c:pt>
                <c:pt idx="1">
                  <c:v>Post-Programme</c:v>
                </c:pt>
              </c:strCache>
            </c:strRef>
          </c:cat>
          <c:val>
            <c:numRef>
              <c:f>'Analysis Sheet'!$O$19:$O$20</c:f>
              <c:numCache>
                <c:formatCode>0%</c:formatCode>
                <c:ptCount val="2"/>
                <c:pt idx="0">
                  <c:v>0</c:v>
                </c:pt>
                <c:pt idx="1">
                  <c:v>0</c:v>
                </c:pt>
              </c:numCache>
            </c:numRef>
          </c:val>
          <c:extLst>
            <c:ext xmlns:c16="http://schemas.microsoft.com/office/drawing/2014/chart" uri="{C3380CC4-5D6E-409C-BE32-E72D297353CC}">
              <c16:uniqueId val="{00000004-9583-4E2B-A32A-E7B72AB60CAC}"/>
            </c:ext>
          </c:extLst>
        </c:ser>
        <c:dLbls>
          <c:dLblPos val="outEnd"/>
          <c:showLegendKey val="0"/>
          <c:showVal val="1"/>
          <c:showCatName val="0"/>
          <c:showSerName val="0"/>
          <c:showPercent val="0"/>
          <c:showBubbleSize val="0"/>
        </c:dLbls>
        <c:gapWidth val="211"/>
        <c:overlap val="-58"/>
        <c:axId val="182994432"/>
        <c:axId val="183006336"/>
      </c:barChart>
      <c:catAx>
        <c:axId val="182994432"/>
        <c:scaling>
          <c:orientation val="minMax"/>
        </c:scaling>
        <c:delete val="0"/>
        <c:axPos val="b"/>
        <c:numFmt formatCode="General" sourceLinked="0"/>
        <c:majorTickMark val="none"/>
        <c:minorTickMark val="none"/>
        <c:tickLblPos val="nextTo"/>
        <c:txPr>
          <a:bodyPr/>
          <a:lstStyle/>
          <a:p>
            <a:pPr>
              <a:defRPr b="1" i="1"/>
            </a:pPr>
            <a:endParaRPr lang="en-US"/>
          </a:p>
        </c:txPr>
        <c:crossAx val="183006336"/>
        <c:crosses val="autoZero"/>
        <c:auto val="1"/>
        <c:lblAlgn val="ctr"/>
        <c:lblOffset val="100"/>
        <c:noMultiLvlLbl val="0"/>
      </c:catAx>
      <c:valAx>
        <c:axId val="183006336"/>
        <c:scaling>
          <c:orientation val="minMax"/>
          <c:max val="1"/>
        </c:scaling>
        <c:delete val="1"/>
        <c:axPos val="l"/>
        <c:majorGridlines>
          <c:spPr>
            <a:ln>
              <a:solidFill>
                <a:sysClr val="windowText" lastClr="000000">
                  <a:alpha val="22000"/>
                </a:sysClr>
              </a:solidFill>
            </a:ln>
          </c:spPr>
        </c:majorGridlines>
        <c:numFmt formatCode="0%" sourceLinked="1"/>
        <c:majorTickMark val="none"/>
        <c:minorTickMark val="none"/>
        <c:tickLblPos val="nextTo"/>
        <c:crossAx val="182994432"/>
        <c:crosses val="autoZero"/>
        <c:crossBetween val="between"/>
      </c:valAx>
      <c:spPr>
        <a:solidFill>
          <a:srgbClr val="FF99FF">
            <a:alpha val="48000"/>
          </a:srgbClr>
        </a:solidFill>
        <a:ln>
          <a:solidFill>
            <a:sysClr val="windowText" lastClr="000000"/>
          </a:solidFill>
        </a:ln>
      </c:spPr>
    </c:plotArea>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i="1"/>
            </a:pPr>
            <a:r>
              <a:rPr lang="en-US" sz="1000" i="1"/>
              <a:t>% of</a:t>
            </a:r>
            <a:r>
              <a:rPr lang="en-US" sz="1000" i="1" baseline="0"/>
              <a:t> cases where an EoLC Care decision took place  </a:t>
            </a:r>
            <a:endParaRPr lang="en-US" sz="1000" i="1"/>
          </a:p>
        </c:rich>
      </c:tx>
      <c:layout/>
      <c:overlay val="0"/>
      <c:spPr>
        <a:solidFill>
          <a:srgbClr val="FFC000"/>
        </a:solidFill>
        <a:ln>
          <a:solidFill>
            <a:schemeClr val="tx1">
              <a:alpha val="47000"/>
            </a:schemeClr>
          </a:solidFill>
        </a:ln>
      </c:spPr>
    </c:title>
    <c:autoTitleDeleted val="0"/>
    <c:plotArea>
      <c:layout>
        <c:manualLayout>
          <c:layoutTarget val="inner"/>
          <c:xMode val="edge"/>
          <c:yMode val="edge"/>
          <c:x val="5.2078346028291624E-2"/>
          <c:y val="0.15929331739526412"/>
          <c:w val="0.91043531143972856"/>
          <c:h val="0.67594831511839704"/>
        </c:manualLayout>
      </c:layout>
      <c:barChart>
        <c:barDir val="col"/>
        <c:grouping val="clustered"/>
        <c:varyColors val="0"/>
        <c:ser>
          <c:idx val="0"/>
          <c:order val="0"/>
          <c:tx>
            <c:strRef>
              <c:f>'Analysis Sheet'!$N$62</c:f>
              <c:strCache>
                <c:ptCount val="1"/>
                <c:pt idx="0">
                  <c:v>Yes</c:v>
                </c:pt>
              </c:strCache>
            </c:strRef>
          </c:tx>
          <c:spPr>
            <a:ln>
              <a:solidFill>
                <a:sysClr val="windowText" lastClr="000000"/>
              </a:solidFill>
            </a:ln>
          </c:spPr>
          <c:invertIfNegative val="0"/>
          <c:dPt>
            <c:idx val="0"/>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1-A78B-4CD4-8A09-4133CE50E1A1}"/>
              </c:ext>
            </c:extLst>
          </c:dPt>
          <c:dPt>
            <c:idx val="1"/>
            <c:invertIfNegative val="0"/>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3-A78B-4CD4-8A09-4133CE50E1A1}"/>
              </c:ext>
            </c:extLst>
          </c:dPt>
          <c:dLbls>
            <c:spPr>
              <a:noFill/>
              <a:ln>
                <a:noFill/>
              </a:ln>
              <a:effectLst/>
            </c:spPr>
            <c:txPr>
              <a:bodyPr/>
              <a:lstStyle/>
              <a:p>
                <a:pPr>
                  <a:defRPr b="1" i="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'Analysis Sheet'!$O$61:$P$61</c:f>
              <c:strCache>
                <c:ptCount val="2"/>
                <c:pt idx="0">
                  <c:v>Pre-Programme</c:v>
                </c:pt>
                <c:pt idx="1">
                  <c:v>Post-Programme</c:v>
                </c:pt>
              </c:strCache>
            </c:strRef>
          </c:cat>
          <c:val>
            <c:numRef>
              <c:f>'Analysis Sheet'!$O$62:$P$62</c:f>
              <c:numCache>
                <c:formatCode>0%</c:formatCode>
                <c:ptCount val="2"/>
                <c:pt idx="0">
                  <c:v>0</c:v>
                </c:pt>
                <c:pt idx="1">
                  <c:v>0</c:v>
                </c:pt>
              </c:numCache>
            </c:numRef>
          </c:val>
          <c:extLst>
            <c:ext xmlns:c16="http://schemas.microsoft.com/office/drawing/2014/chart" uri="{C3380CC4-5D6E-409C-BE32-E72D297353CC}">
              <c16:uniqueId val="{00000004-A78B-4CD4-8A09-4133CE50E1A1}"/>
            </c:ext>
          </c:extLst>
        </c:ser>
        <c:dLbls>
          <c:dLblPos val="inEnd"/>
          <c:showLegendKey val="0"/>
          <c:showVal val="1"/>
          <c:showCatName val="0"/>
          <c:showSerName val="0"/>
          <c:showPercent val="0"/>
          <c:showBubbleSize val="0"/>
        </c:dLbls>
        <c:gapWidth val="216"/>
        <c:overlap val="-25"/>
        <c:axId val="183062528"/>
        <c:axId val="183065984"/>
      </c:barChart>
      <c:catAx>
        <c:axId val="183062528"/>
        <c:scaling>
          <c:orientation val="minMax"/>
        </c:scaling>
        <c:delete val="0"/>
        <c:axPos val="b"/>
        <c:numFmt formatCode="General" sourceLinked="1"/>
        <c:majorTickMark val="out"/>
        <c:minorTickMark val="none"/>
        <c:tickLblPos val="nextTo"/>
        <c:txPr>
          <a:bodyPr/>
          <a:lstStyle/>
          <a:p>
            <a:pPr>
              <a:defRPr b="1" i="1"/>
            </a:pPr>
            <a:endParaRPr lang="en-US"/>
          </a:p>
        </c:txPr>
        <c:crossAx val="183065984"/>
        <c:crosses val="autoZero"/>
        <c:auto val="1"/>
        <c:lblAlgn val="ctr"/>
        <c:lblOffset val="100"/>
        <c:noMultiLvlLbl val="0"/>
      </c:catAx>
      <c:valAx>
        <c:axId val="183065984"/>
        <c:scaling>
          <c:orientation val="minMax"/>
          <c:max val="1"/>
          <c:min val="0"/>
        </c:scaling>
        <c:delete val="1"/>
        <c:axPos val="l"/>
        <c:majorGridlines/>
        <c:numFmt formatCode="0%" sourceLinked="1"/>
        <c:majorTickMark val="none"/>
        <c:minorTickMark val="none"/>
        <c:tickLblPos val="nextTo"/>
        <c:crossAx val="183062528"/>
        <c:crosses val="autoZero"/>
        <c:crossBetween val="between"/>
      </c:valAx>
      <c:spPr>
        <a:solidFill>
          <a:srgbClr val="FF99FF">
            <a:alpha val="48000"/>
          </a:srgbClr>
        </a:solidFill>
        <a:ln>
          <a:solidFill>
            <a:sysClr val="windowText" lastClr="000000"/>
          </a:solidFill>
        </a:ln>
        <a:effectLst/>
      </c:spPr>
    </c:plotArea>
    <c:plotVisOnly val="1"/>
    <c:dispBlanksAs val="gap"/>
    <c:showDLblsOverMax val="0"/>
  </c:chart>
  <c:spPr>
    <a:ln>
      <a:solidFill>
        <a:schemeClr val="tx1"/>
      </a:solid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2.jp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53340</xdr:rowOff>
    </xdr:from>
    <xdr:to>
      <xdr:col>16</xdr:col>
      <xdr:colOff>7620</xdr:colOff>
      <xdr:row>25</xdr:row>
      <xdr:rowOff>30480</xdr:rowOff>
    </xdr:to>
    <xdr:sp macro="" textlink="">
      <xdr:nvSpPr>
        <xdr:cNvPr id="4" name="TextBox 3"/>
        <xdr:cNvSpPr txBox="1"/>
      </xdr:nvSpPr>
      <xdr:spPr>
        <a:xfrm>
          <a:off x="647700" y="236220"/>
          <a:ext cx="9113520" cy="436626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b="0" i="0" u="none" strike="noStrike">
              <a:solidFill>
                <a:srgbClr val="000000"/>
              </a:solidFill>
              <a:effectLst/>
              <a:latin typeface="Arial"/>
            </a:rPr>
            <a:t>This tool will allow you to enter the data you have collected around resident deaths in the pre- and post- stages of the programme. This data will then be converted into some simple graphs. </a:t>
          </a:r>
          <a:endParaRPr lang="en-GB" sz="1100"/>
        </a:p>
        <a:p>
          <a:endParaRPr lang="en-GB" sz="1100"/>
        </a:p>
        <a:p>
          <a:r>
            <a:rPr lang="en-GB" sz="1100" b="0" i="0" u="none" strike="noStrike">
              <a:solidFill>
                <a:srgbClr val="000000"/>
              </a:solidFill>
              <a:effectLst/>
              <a:latin typeface="Arial"/>
            </a:rPr>
            <a:t>The tool is divided into four</a:t>
          </a:r>
          <a:r>
            <a:rPr lang="en-GB" sz="1100" b="0" i="0" u="none" strike="noStrike" baseline="0">
              <a:solidFill>
                <a:srgbClr val="000000"/>
              </a:solidFill>
              <a:effectLst/>
              <a:latin typeface="Arial"/>
            </a:rPr>
            <a:t> </a:t>
          </a:r>
          <a:r>
            <a:rPr lang="en-GB" sz="1100" b="0" i="0" u="none" strike="noStrike">
              <a:solidFill>
                <a:srgbClr val="000000"/>
              </a:solidFill>
              <a:effectLst/>
              <a:latin typeface="Arial"/>
            </a:rPr>
            <a:t>sections (</a:t>
          </a:r>
          <a:r>
            <a:rPr lang="en-GB" sz="1100" b="0" i="0" u="none" strike="noStrike" baseline="0">
              <a:solidFill>
                <a:srgbClr val="000000"/>
              </a:solidFill>
              <a:effectLst/>
              <a:latin typeface="Arial"/>
            </a:rPr>
            <a:t>Pr</a:t>
          </a:r>
          <a:r>
            <a:rPr lang="en-GB" sz="1100" b="0" i="0" u="none" strike="noStrike">
              <a:solidFill>
                <a:srgbClr val="000000"/>
              </a:solidFill>
              <a:effectLst/>
              <a:latin typeface="Arial"/>
            </a:rPr>
            <a:t>e-Programme,</a:t>
          </a:r>
          <a:r>
            <a:rPr lang="en-GB" sz="1100" b="0" i="0" u="none" strike="noStrike" baseline="0">
              <a:solidFill>
                <a:srgbClr val="000000"/>
              </a:solidFill>
              <a:effectLst/>
              <a:latin typeface="Arial"/>
            </a:rPr>
            <a:t> </a:t>
          </a:r>
          <a:r>
            <a:rPr lang="en-GB" sz="1100" b="0" i="0" u="none" strike="noStrike">
              <a:solidFill>
                <a:srgbClr val="000000"/>
              </a:solidFill>
              <a:effectLst/>
              <a:latin typeface="Arial"/>
            </a:rPr>
            <a:t>Post-Programme, Summary and Results) and these sections can be reached by clicking on the tabs in the bottom left of this page.</a:t>
          </a:r>
        </a:p>
        <a:p>
          <a:endParaRPr lang="en-GB" sz="1100" b="0" i="0" u="none" strike="noStrike">
            <a:solidFill>
              <a:srgbClr val="000000"/>
            </a:solidFill>
            <a:effectLst/>
            <a:latin typeface="Arial"/>
          </a:endParaRPr>
        </a:p>
        <a:p>
          <a:r>
            <a:rPr lang="en-GB"/>
            <a:t> </a:t>
          </a:r>
          <a:r>
            <a:rPr lang="en-GB" sz="1100" b="0" i="0" u="none" strike="noStrike">
              <a:solidFill>
                <a:srgbClr val="000000"/>
              </a:solidFill>
              <a:effectLst/>
              <a:latin typeface="Arial"/>
            </a:rPr>
            <a:t>In the Pre-Programme</a:t>
          </a:r>
          <a:r>
            <a:rPr lang="en-GB" sz="1100" b="0" i="0" u="none" strike="noStrike" baseline="0">
              <a:solidFill>
                <a:srgbClr val="000000"/>
              </a:solidFill>
              <a:effectLst/>
              <a:latin typeface="Arial"/>
            </a:rPr>
            <a:t> </a:t>
          </a:r>
          <a:r>
            <a:rPr lang="en-GB" sz="1100" b="0" i="0" u="none" strike="noStrike">
              <a:solidFill>
                <a:srgbClr val="000000"/>
              </a:solidFill>
              <a:effectLst/>
              <a:latin typeface="Arial"/>
            </a:rPr>
            <a:t>section, you can enter the data collected from before you started the Six Steps programme, and in the Post</a:t>
          </a:r>
          <a:r>
            <a:rPr lang="en-GB" sz="1100" b="0" i="0" u="none" strike="noStrike" baseline="0">
              <a:solidFill>
                <a:srgbClr val="000000"/>
              </a:solidFill>
              <a:effectLst/>
              <a:latin typeface="Arial"/>
            </a:rPr>
            <a:t>-Programme </a:t>
          </a:r>
          <a:r>
            <a:rPr lang="en-GB" sz="1100" b="0" i="0" u="none" strike="noStrike">
              <a:solidFill>
                <a:srgbClr val="000000"/>
              </a:solidFill>
              <a:effectLst/>
              <a:latin typeface="Arial"/>
            </a:rPr>
            <a:t>section, you have</a:t>
          </a:r>
          <a:r>
            <a:rPr lang="en-GB" sz="1100" b="0" i="0" u="none" strike="noStrike" baseline="0">
              <a:solidFill>
                <a:srgbClr val="000000"/>
              </a:solidFill>
              <a:effectLst/>
              <a:latin typeface="Arial"/>
            </a:rPr>
            <a:t> the facility to enter details of the 6 most recent resident deaths following the programme's completion.</a:t>
          </a:r>
        </a:p>
        <a:p>
          <a:endParaRPr lang="en-GB"/>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Summary sheet automatically collates the information captured  in the Pre-Programme and Post-Programme sections. </a:t>
          </a:r>
          <a:endParaRPr lang="en-GB"/>
        </a:p>
        <a:p>
          <a:endParaRPr lang="en-GB" sz="1100" b="0" i="0" u="none" strike="noStrike">
            <a:solidFill>
              <a:srgbClr val="000000"/>
            </a:solidFill>
            <a:effectLst/>
            <a:latin typeface="Arial"/>
          </a:endParaRPr>
        </a:p>
        <a:p>
          <a:r>
            <a:rPr lang="en-GB" sz="1100" b="0" i="0" u="none" strike="noStrike">
              <a:solidFill>
                <a:srgbClr val="000000"/>
              </a:solidFill>
              <a:effectLst/>
              <a:latin typeface="Arial"/>
            </a:rPr>
            <a:t>In the Results section, the data</a:t>
          </a:r>
          <a:r>
            <a:rPr lang="en-GB" sz="1100" b="0" i="0" u="none" strike="noStrike" baseline="0">
              <a:solidFill>
                <a:srgbClr val="000000"/>
              </a:solidFill>
              <a:effectLst/>
              <a:latin typeface="Arial"/>
            </a:rPr>
            <a:t> from the Summary sheet i</a:t>
          </a:r>
          <a:r>
            <a:rPr lang="en-GB" sz="1100" b="0" i="0" u="none" strike="noStrike">
              <a:solidFill>
                <a:srgbClr val="000000"/>
              </a:solidFill>
              <a:effectLst/>
              <a:latin typeface="Arial"/>
            </a:rPr>
            <a:t>s visualised</a:t>
          </a:r>
          <a:r>
            <a:rPr lang="en-GB" sz="1100" b="0" i="0" u="none" strike="noStrike" baseline="0">
              <a:solidFill>
                <a:srgbClr val="000000"/>
              </a:solidFill>
              <a:effectLst/>
              <a:latin typeface="Arial"/>
            </a:rPr>
            <a:t> in a series of </a:t>
          </a:r>
          <a:r>
            <a:rPr lang="en-GB" sz="1100" b="0" i="0" u="none" strike="noStrike">
              <a:solidFill>
                <a:srgbClr val="000000"/>
              </a:solidFill>
              <a:effectLst/>
              <a:latin typeface="Arial"/>
            </a:rPr>
            <a:t>graphs that can be copied and used in reports, or distributed to care homes for feedback. </a:t>
          </a:r>
          <a:r>
            <a:rPr lang="en-GB"/>
            <a:t> </a:t>
          </a:r>
        </a:p>
        <a:p>
          <a:endParaRPr lang="en-GB"/>
        </a:p>
        <a:p>
          <a:r>
            <a:rPr lang="en-GB" sz="1100" b="0" i="0" u="none" strike="noStrike">
              <a:solidFill>
                <a:srgbClr val="000000"/>
              </a:solidFill>
              <a:effectLst/>
              <a:latin typeface="Arial"/>
            </a:rPr>
            <a:t>Further instructions for use are available in the accompanying  Organisational Programme Audit Tool Guidance, which can be found under the Audits tab on the Six Steps web pages</a:t>
          </a:r>
          <a:r>
            <a:rPr lang="en-GB" sz="1100" b="0" i="0" u="none" strike="noStrike" baseline="0">
              <a:solidFill>
                <a:srgbClr val="000000"/>
              </a:solidFill>
              <a:effectLst/>
              <a:latin typeface="Arial"/>
            </a:rPr>
            <a:t> www.sixsteps.net  </a:t>
          </a:r>
          <a:endParaRPr lang="en-GB"/>
        </a:p>
        <a:p>
          <a:endParaRPr lang="en-GB"/>
        </a:p>
        <a:p>
          <a:endParaRPr lang="en-GB" sz="1100"/>
        </a:p>
        <a:p>
          <a:endParaRPr lang="en-GB" sz="1100"/>
        </a:p>
        <a:p>
          <a:endParaRPr lang="en-GB" sz="1100"/>
        </a:p>
        <a:p>
          <a:endParaRPr lang="en-GB" sz="1100"/>
        </a:p>
      </xdr:txBody>
    </xdr:sp>
    <xdr:clientData/>
  </xdr:twoCellAnchor>
  <xdr:twoCellAnchor editAs="oneCell">
    <xdr:from>
      <xdr:col>4</xdr:col>
      <xdr:colOff>152401</xdr:colOff>
      <xdr:row>1</xdr:row>
      <xdr:rowOff>129541</xdr:rowOff>
    </xdr:from>
    <xdr:to>
      <xdr:col>7</xdr:col>
      <xdr:colOff>312421</xdr:colOff>
      <xdr:row>7</xdr:row>
      <xdr:rowOff>167249</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1" y="312421"/>
          <a:ext cx="1988820" cy="113498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335280</xdr:colOff>
      <xdr:row>1</xdr:row>
      <xdr:rowOff>175260</xdr:rowOff>
    </xdr:from>
    <xdr:to>
      <xdr:col>3</xdr:col>
      <xdr:colOff>292696</xdr:colOff>
      <xdr:row>7</xdr:row>
      <xdr:rowOff>34290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9170" y="358140"/>
          <a:ext cx="1245196" cy="9563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1.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2.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3.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4.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5.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6.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7.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8.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9.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278130</xdr:colOff>
      <xdr:row>0</xdr:row>
      <xdr:rowOff>83819</xdr:rowOff>
    </xdr:from>
    <xdr:to>
      <xdr:col>3</xdr:col>
      <xdr:colOff>422910</xdr:colOff>
      <xdr:row>6</xdr:row>
      <xdr:rowOff>86744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 y="83819"/>
          <a:ext cx="1432560" cy="110020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1.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22.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53340</xdr:rowOff>
    </xdr:from>
    <xdr:to>
      <xdr:col>3</xdr:col>
      <xdr:colOff>101720</xdr:colOff>
      <xdr:row>6</xdr:row>
      <xdr:rowOff>49530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53340"/>
          <a:ext cx="1423790" cy="1093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175260</xdr:colOff>
      <xdr:row>0</xdr:row>
      <xdr:rowOff>118110</xdr:rowOff>
    </xdr:from>
    <xdr:to>
      <xdr:col>2</xdr:col>
      <xdr:colOff>395606</xdr:colOff>
      <xdr:row>6</xdr:row>
      <xdr:rowOff>179070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 y="118110"/>
          <a:ext cx="1508126" cy="1158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91440</xdr:colOff>
      <xdr:row>30</xdr:row>
      <xdr:rowOff>129540</xdr:rowOff>
    </xdr:from>
    <xdr:to>
      <xdr:col>10</xdr:col>
      <xdr:colOff>214680</xdr:colOff>
      <xdr:row>49</xdr:row>
      <xdr:rowOff>168420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289560</xdr:colOff>
      <xdr:row>30</xdr:row>
      <xdr:rowOff>121920</xdr:rowOff>
    </xdr:from>
    <xdr:to>
      <xdr:col>15</xdr:col>
      <xdr:colOff>549960</xdr:colOff>
      <xdr:row>49</xdr:row>
      <xdr:rowOff>160800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10</xdr:row>
      <xdr:rowOff>167640</xdr:rowOff>
    </xdr:from>
    <xdr:to>
      <xdr:col>5</xdr:col>
      <xdr:colOff>702360</xdr:colOff>
      <xdr:row>30</xdr:row>
      <xdr:rowOff>23640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89</xdr:row>
      <xdr:rowOff>144780</xdr:rowOff>
    </xdr:from>
    <xdr:to>
      <xdr:col>5</xdr:col>
      <xdr:colOff>709980</xdr:colOff>
      <xdr:row>109</xdr:row>
      <xdr:rowOff>780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121920</xdr:colOff>
      <xdr:row>89</xdr:row>
      <xdr:rowOff>160020</xdr:rowOff>
    </xdr:from>
    <xdr:to>
      <xdr:col>10</xdr:col>
      <xdr:colOff>245160</xdr:colOff>
      <xdr:row>109</xdr:row>
      <xdr:rowOff>16020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373380</xdr:colOff>
      <xdr:row>89</xdr:row>
      <xdr:rowOff>137160</xdr:rowOff>
    </xdr:from>
    <xdr:to>
      <xdr:col>16</xdr:col>
      <xdr:colOff>22860</xdr:colOff>
      <xdr:row>108</xdr:row>
      <xdr:rowOff>175260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297180</xdr:colOff>
      <xdr:row>50</xdr:row>
      <xdr:rowOff>83820</xdr:rowOff>
    </xdr:from>
    <xdr:to>
      <xdr:col>5</xdr:col>
      <xdr:colOff>702360</xdr:colOff>
      <xdr:row>69</xdr:row>
      <xdr:rowOff>122700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83820</xdr:colOff>
      <xdr:row>10</xdr:row>
      <xdr:rowOff>167640</xdr:rowOff>
    </xdr:from>
    <xdr:to>
      <xdr:col>10</xdr:col>
      <xdr:colOff>199440</xdr:colOff>
      <xdr:row>30</xdr:row>
      <xdr:rowOff>23640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129540</xdr:colOff>
      <xdr:row>50</xdr:row>
      <xdr:rowOff>91440</xdr:rowOff>
    </xdr:from>
    <xdr:to>
      <xdr:col>10</xdr:col>
      <xdr:colOff>252780</xdr:colOff>
      <xdr:row>69</xdr:row>
      <xdr:rowOff>130320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350520</xdr:colOff>
      <xdr:row>50</xdr:row>
      <xdr:rowOff>99060</xdr:rowOff>
    </xdr:from>
    <xdr:to>
      <xdr:col>16</xdr:col>
      <xdr:colOff>1320</xdr:colOff>
      <xdr:row>69</xdr:row>
      <xdr:rowOff>137940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297180</xdr:colOff>
      <xdr:row>70</xdr:row>
      <xdr:rowOff>22860</xdr:rowOff>
    </xdr:from>
    <xdr:to>
      <xdr:col>5</xdr:col>
      <xdr:colOff>702360</xdr:colOff>
      <xdr:row>89</xdr:row>
      <xdr:rowOff>61740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106680</xdr:colOff>
      <xdr:row>70</xdr:row>
      <xdr:rowOff>38100</xdr:rowOff>
    </xdr:from>
    <xdr:to>
      <xdr:col>10</xdr:col>
      <xdr:colOff>229920</xdr:colOff>
      <xdr:row>89</xdr:row>
      <xdr:rowOff>76980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365760</xdr:colOff>
      <xdr:row>70</xdr:row>
      <xdr:rowOff>38100</xdr:rowOff>
    </xdr:from>
    <xdr:to>
      <xdr:col>16</xdr:col>
      <xdr:colOff>16560</xdr:colOff>
      <xdr:row>89</xdr:row>
      <xdr:rowOff>76980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312420</xdr:colOff>
      <xdr:row>109</xdr:row>
      <xdr:rowOff>68580</xdr:rowOff>
    </xdr:from>
    <xdr:to>
      <xdr:col>5</xdr:col>
      <xdr:colOff>716280</xdr:colOff>
      <xdr:row>128</xdr:row>
      <xdr:rowOff>106680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137160</xdr:colOff>
      <xdr:row>109</xdr:row>
      <xdr:rowOff>76200</xdr:rowOff>
    </xdr:from>
    <xdr:to>
      <xdr:col>10</xdr:col>
      <xdr:colOff>259080</xdr:colOff>
      <xdr:row>128</xdr:row>
      <xdr:rowOff>114300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297180</xdr:colOff>
      <xdr:row>30</xdr:row>
      <xdr:rowOff>137160</xdr:rowOff>
    </xdr:from>
    <xdr:to>
      <xdr:col>5</xdr:col>
      <xdr:colOff>708660</xdr:colOff>
      <xdr:row>49</xdr:row>
      <xdr:rowOff>176040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304800</xdr:colOff>
      <xdr:row>11</xdr:row>
      <xdr:rowOff>0</xdr:rowOff>
    </xdr:from>
    <xdr:to>
      <xdr:col>15</xdr:col>
      <xdr:colOff>549960</xdr:colOff>
      <xdr:row>30</xdr:row>
      <xdr:rowOff>38880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179070</xdr:colOff>
      <xdr:row>0</xdr:row>
      <xdr:rowOff>118110</xdr:rowOff>
    </xdr:from>
    <xdr:to>
      <xdr:col>2</xdr:col>
      <xdr:colOff>629802</xdr:colOff>
      <xdr:row>6</xdr:row>
      <xdr:rowOff>121920</xdr:rowOff>
    </xdr:to>
    <xdr:pic>
      <xdr:nvPicPr>
        <xdr:cNvPr id="20" name="Picture 19"/>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79070" y="118110"/>
          <a:ext cx="1433712" cy="110109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9.xml><?xml version="1.0" encoding="utf-8"?>
<c:userShapes xmlns:c="http://schemas.openxmlformats.org/drawingml/2006/chart">
  <cdr:relSizeAnchor xmlns:cdr="http://schemas.openxmlformats.org/drawingml/2006/chartDrawing">
    <cdr:from>
      <cdr:x>0.79024</cdr:x>
      <cdr:y>0.17333</cdr:y>
    </cdr:from>
    <cdr:to>
      <cdr:x>0.93659</cdr:x>
      <cdr:y>0.41949</cdr:y>
    </cdr:to>
    <cdr:sp macro="" textlink="">
      <cdr:nvSpPr>
        <cdr:cNvPr id="2" name="TextBox 1"/>
        <cdr:cNvSpPr txBox="1"/>
      </cdr:nvSpPr>
      <cdr:spPr>
        <a:xfrm xmlns:a="http://schemas.openxmlformats.org/drawingml/2006/main">
          <a:off x="4937760" y="64389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showGridLines="0" showRowColHeaders="0" topLeftCell="A10" workbookViewId="0">
      <selection activeCell="Q17" sqref="Q17"/>
    </sheetView>
  </sheetViews>
  <sheetFormatPr defaultColWidth="8.83984375" defaultRowHeight="14.4" zeroHeight="1" x14ac:dyDescent="0.55000000000000004"/>
  <cols>
    <col min="1" max="16384" width="8.83984375" style="1"/>
  </cols>
  <sheetData>
    <row r="1" spans="2:17" x14ac:dyDescent="0.55000000000000004"/>
    <row r="2" spans="2:17" x14ac:dyDescent="0.55000000000000004"/>
    <row r="3" spans="2:17" x14ac:dyDescent="0.55000000000000004">
      <c r="F3" s="56"/>
      <c r="G3" s="56"/>
      <c r="H3" s="56"/>
      <c r="I3" s="56"/>
      <c r="J3" s="56"/>
      <c r="K3" s="56"/>
      <c r="L3" s="56"/>
      <c r="M3" s="56"/>
      <c r="N3" s="56"/>
      <c r="O3" s="56"/>
      <c r="P3" s="56"/>
      <c r="Q3" s="56"/>
    </row>
    <row r="4" spans="2:17" x14ac:dyDescent="0.55000000000000004">
      <c r="F4" s="56"/>
      <c r="G4" s="56"/>
      <c r="H4" s="56"/>
      <c r="I4" s="56"/>
      <c r="J4" s="56"/>
      <c r="K4" s="56"/>
      <c r="L4" s="56"/>
      <c r="M4" s="56"/>
      <c r="N4" s="56"/>
      <c r="O4" s="56"/>
      <c r="P4" s="56"/>
      <c r="Q4" s="56"/>
    </row>
    <row r="5" spans="2:17" x14ac:dyDescent="0.55000000000000004">
      <c r="F5" s="56"/>
      <c r="G5" s="56"/>
      <c r="H5" s="56"/>
      <c r="I5" s="56"/>
      <c r="J5" s="56"/>
      <c r="K5" s="56"/>
      <c r="L5" s="56"/>
      <c r="M5" s="56"/>
      <c r="N5" s="56"/>
      <c r="O5" s="56"/>
      <c r="P5" s="56"/>
      <c r="Q5" s="56"/>
    </row>
    <row r="6" spans="2:17" x14ac:dyDescent="0.55000000000000004"/>
    <row r="7" spans="2:17" x14ac:dyDescent="0.55000000000000004"/>
    <row r="8" spans="2:17" ht="14.5" customHeight="1" x14ac:dyDescent="0.55000000000000004">
      <c r="B8" s="57" t="s">
        <v>47</v>
      </c>
      <c r="C8" s="57"/>
      <c r="D8" s="57"/>
      <c r="E8" s="57"/>
      <c r="F8" s="57"/>
      <c r="G8" s="57"/>
      <c r="H8" s="57"/>
      <c r="I8" s="57"/>
      <c r="J8" s="57"/>
      <c r="K8" s="57"/>
      <c r="L8" s="57"/>
      <c r="M8" s="57"/>
      <c r="N8" s="57"/>
      <c r="O8" s="57"/>
      <c r="P8" s="57"/>
    </row>
    <row r="9" spans="2:17" x14ac:dyDescent="0.55000000000000004">
      <c r="B9" s="57"/>
      <c r="C9" s="57"/>
      <c r="D9" s="57"/>
      <c r="E9" s="57"/>
      <c r="F9" s="57"/>
      <c r="G9" s="57"/>
      <c r="H9" s="57"/>
      <c r="I9" s="57"/>
      <c r="J9" s="57"/>
      <c r="K9" s="57"/>
      <c r="L9" s="57"/>
      <c r="M9" s="57"/>
      <c r="N9" s="57"/>
      <c r="O9" s="57"/>
      <c r="P9" s="57"/>
    </row>
    <row r="10" spans="2:17" x14ac:dyDescent="0.55000000000000004">
      <c r="B10" s="57"/>
      <c r="C10" s="57"/>
      <c r="D10" s="57"/>
      <c r="E10" s="57"/>
      <c r="F10" s="57"/>
      <c r="G10" s="57"/>
      <c r="H10" s="57"/>
      <c r="I10" s="57"/>
      <c r="J10" s="57"/>
      <c r="K10" s="57"/>
      <c r="L10" s="57"/>
      <c r="M10" s="57"/>
      <c r="N10" s="57"/>
      <c r="O10" s="57"/>
      <c r="P10" s="57"/>
    </row>
    <row r="11" spans="2:17" ht="14.5" customHeight="1" x14ac:dyDescent="0.55000000000000004">
      <c r="B11" s="57" t="s">
        <v>48</v>
      </c>
      <c r="C11" s="57"/>
      <c r="D11" s="57"/>
      <c r="E11" s="57"/>
      <c r="F11" s="57"/>
      <c r="G11" s="57"/>
      <c r="H11" s="57"/>
      <c r="I11" s="57"/>
      <c r="J11" s="57"/>
      <c r="K11" s="57"/>
      <c r="L11" s="57"/>
      <c r="M11" s="57"/>
      <c r="N11" s="57"/>
      <c r="O11" s="57"/>
      <c r="P11" s="57"/>
    </row>
    <row r="12" spans="2:17" x14ac:dyDescent="0.55000000000000004">
      <c r="B12" s="57"/>
      <c r="C12" s="57"/>
      <c r="D12" s="57"/>
      <c r="E12" s="57"/>
      <c r="F12" s="57"/>
      <c r="G12" s="57"/>
      <c r="H12" s="57"/>
      <c r="I12" s="57"/>
      <c r="J12" s="57"/>
      <c r="K12" s="57"/>
      <c r="L12" s="57"/>
      <c r="M12" s="57"/>
      <c r="N12" s="57"/>
      <c r="O12" s="57"/>
      <c r="P12" s="57"/>
    </row>
    <row r="13" spans="2:17" x14ac:dyDescent="0.55000000000000004">
      <c r="B13" s="20"/>
      <c r="C13" s="20"/>
      <c r="D13" s="20"/>
      <c r="E13" s="20"/>
      <c r="F13" s="20"/>
      <c r="G13" s="20"/>
      <c r="H13" s="20"/>
      <c r="I13" s="20"/>
      <c r="J13" s="20"/>
      <c r="K13" s="20"/>
      <c r="L13" s="20"/>
      <c r="M13" s="20"/>
      <c r="N13" s="20"/>
      <c r="O13" s="20"/>
      <c r="P13" s="20"/>
    </row>
    <row r="14" spans="2:17" ht="14.5" customHeight="1" x14ac:dyDescent="0.55000000000000004">
      <c r="B14" s="57" t="s">
        <v>49</v>
      </c>
      <c r="C14" s="57"/>
      <c r="D14" s="57"/>
      <c r="E14" s="57"/>
      <c r="F14" s="57"/>
      <c r="G14" s="57"/>
      <c r="H14" s="57"/>
      <c r="I14" s="57"/>
      <c r="J14" s="57"/>
      <c r="K14" s="57"/>
      <c r="L14" s="57"/>
      <c r="M14" s="57"/>
      <c r="N14" s="57"/>
      <c r="O14" s="57"/>
      <c r="P14" s="57"/>
    </row>
    <row r="15" spans="2:17" x14ac:dyDescent="0.55000000000000004">
      <c r="B15" s="57"/>
      <c r="C15" s="57"/>
      <c r="D15" s="57"/>
      <c r="E15" s="57"/>
      <c r="F15" s="57"/>
      <c r="G15" s="57"/>
      <c r="H15" s="57"/>
      <c r="I15" s="57"/>
      <c r="J15" s="57"/>
      <c r="K15" s="57"/>
      <c r="L15" s="57"/>
      <c r="M15" s="57"/>
      <c r="N15" s="57"/>
      <c r="O15" s="57"/>
      <c r="P15" s="57"/>
    </row>
    <row r="16" spans="2:17" ht="14.5" customHeight="1" x14ac:dyDescent="0.55000000000000004">
      <c r="B16" s="57" t="s">
        <v>50</v>
      </c>
      <c r="C16" s="57"/>
      <c r="D16" s="57"/>
      <c r="E16" s="57"/>
      <c r="F16" s="57"/>
      <c r="G16" s="57"/>
      <c r="H16" s="57"/>
      <c r="I16" s="57"/>
      <c r="J16" s="57"/>
      <c r="K16" s="57"/>
      <c r="L16" s="57"/>
      <c r="M16" s="57"/>
      <c r="N16" s="57"/>
      <c r="O16" s="57"/>
      <c r="P16" s="57"/>
    </row>
    <row r="17" spans="2:16" x14ac:dyDescent="0.55000000000000004">
      <c r="B17" s="57"/>
      <c r="C17" s="57"/>
      <c r="D17" s="57"/>
      <c r="E17" s="57"/>
      <c r="F17" s="57"/>
      <c r="G17" s="57"/>
      <c r="H17" s="57"/>
      <c r="I17" s="57"/>
      <c r="J17" s="57"/>
      <c r="K17" s="57"/>
      <c r="L17" s="57"/>
      <c r="M17" s="57"/>
      <c r="N17" s="57"/>
      <c r="O17" s="57"/>
      <c r="P17" s="57"/>
    </row>
    <row r="18" spans="2:16" x14ac:dyDescent="0.55000000000000004">
      <c r="B18" s="19"/>
      <c r="C18" s="19"/>
      <c r="D18" s="19"/>
      <c r="E18" s="19"/>
      <c r="F18" s="19"/>
      <c r="G18" s="19"/>
      <c r="H18" s="19"/>
      <c r="I18" s="19"/>
      <c r="J18" s="19"/>
      <c r="K18" s="19"/>
      <c r="L18" s="19"/>
      <c r="M18" s="19"/>
      <c r="N18" s="19"/>
      <c r="O18" s="19"/>
      <c r="P18" s="19"/>
    </row>
    <row r="19" spans="2:16" ht="14.5" customHeight="1" x14ac:dyDescent="0.55000000000000004">
      <c r="B19" s="54" t="s">
        <v>51</v>
      </c>
      <c r="C19" s="55"/>
      <c r="D19" s="55"/>
      <c r="E19" s="55"/>
      <c r="F19" s="55"/>
      <c r="G19" s="55"/>
      <c r="H19" s="55"/>
      <c r="I19" s="55"/>
      <c r="J19" s="55"/>
      <c r="K19" s="55"/>
      <c r="L19" s="55"/>
      <c r="M19" s="55"/>
      <c r="N19" s="55"/>
      <c r="O19" s="55"/>
      <c r="P19" s="55"/>
    </row>
    <row r="20" spans="2:16" x14ac:dyDescent="0.55000000000000004">
      <c r="B20" s="55"/>
      <c r="C20" s="55"/>
      <c r="D20" s="55"/>
      <c r="E20" s="55"/>
      <c r="F20" s="55"/>
      <c r="G20" s="55"/>
      <c r="H20" s="55"/>
      <c r="I20" s="55"/>
      <c r="J20" s="55"/>
      <c r="K20" s="55"/>
      <c r="L20" s="55"/>
      <c r="M20" s="55"/>
      <c r="N20" s="55"/>
      <c r="O20" s="55"/>
      <c r="P20" s="55"/>
    </row>
    <row r="21" spans="2:16" x14ac:dyDescent="0.55000000000000004">
      <c r="B21" s="19"/>
      <c r="C21" s="19"/>
      <c r="D21" s="19"/>
      <c r="E21" s="19"/>
      <c r="F21" s="19"/>
      <c r="G21" s="19"/>
      <c r="H21" s="19"/>
      <c r="I21" s="19"/>
      <c r="J21" s="19"/>
      <c r="K21" s="19"/>
      <c r="L21" s="19"/>
      <c r="M21" s="19"/>
      <c r="N21" s="19"/>
      <c r="O21" s="19"/>
      <c r="P21" s="19"/>
    </row>
    <row r="22" spans="2:16" x14ac:dyDescent="0.55000000000000004"/>
    <row r="23" spans="2:16" x14ac:dyDescent="0.55000000000000004"/>
    <row r="24" spans="2:16" x14ac:dyDescent="0.55000000000000004"/>
    <row r="25" spans="2:16" x14ac:dyDescent="0.55000000000000004"/>
    <row r="26" spans="2:16" x14ac:dyDescent="0.55000000000000004"/>
    <row r="27" spans="2:16" x14ac:dyDescent="0.55000000000000004"/>
    <row r="28" spans="2:16" x14ac:dyDescent="0.55000000000000004"/>
    <row r="29" spans="2:16" x14ac:dyDescent="0.55000000000000004"/>
    <row r="30" spans="2:16" x14ac:dyDescent="0.55000000000000004"/>
    <row r="31" spans="2:16" x14ac:dyDescent="0.55000000000000004"/>
    <row r="32" spans="2:16" x14ac:dyDescent="0.55000000000000004"/>
    <row r="33" x14ac:dyDescent="0.55000000000000004"/>
    <row r="34" x14ac:dyDescent="0.55000000000000004"/>
    <row r="35" x14ac:dyDescent="0.55000000000000004"/>
    <row r="36" x14ac:dyDescent="0.55000000000000004"/>
    <row r="37" x14ac:dyDescent="0.55000000000000004"/>
  </sheetData>
  <mergeCells count="6">
    <mergeCell ref="B19:P20"/>
    <mergeCell ref="F3:Q5"/>
    <mergeCell ref="B8:P10"/>
    <mergeCell ref="B11:P12"/>
    <mergeCell ref="B14:P15"/>
    <mergeCell ref="B16:P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1"/>
  <sheetViews>
    <sheetView showGridLines="0" showRowColHeaders="0" tabSelected="1" zoomScaleNormal="100" workbookViewId="0">
      <selection activeCell="L11" sqref="L11"/>
    </sheetView>
  </sheetViews>
  <sheetFormatPr defaultColWidth="8.83984375" defaultRowHeight="14.4" zeroHeight="1" x14ac:dyDescent="0.55000000000000004"/>
  <cols>
    <col min="1" max="1" width="4.68359375" style="1" customWidth="1"/>
    <col min="2" max="4" width="8.83984375" style="1"/>
    <col min="5" max="6" width="10.83984375" style="1" customWidth="1"/>
    <col min="7" max="7" width="29.6835937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95" t="s">
        <v>0</v>
      </c>
      <c r="G4" s="96"/>
      <c r="H4" s="96"/>
      <c r="I4" s="96"/>
      <c r="J4" s="97"/>
    </row>
    <row r="5" spans="2:17" ht="14.5" customHeight="1" x14ac:dyDescent="0.55000000000000004">
      <c r="F5" s="98"/>
      <c r="G5" s="99"/>
      <c r="H5" s="99"/>
      <c r="I5" s="99"/>
      <c r="J5" s="100"/>
    </row>
    <row r="6" spans="2:17" x14ac:dyDescent="0.55000000000000004"/>
    <row r="7" spans="2:17" x14ac:dyDescent="0.55000000000000004"/>
    <row r="8" spans="2:17" x14ac:dyDescent="0.55000000000000004"/>
    <row r="9" spans="2:17" x14ac:dyDescent="0.55000000000000004">
      <c r="B9" s="79" t="s">
        <v>54</v>
      </c>
      <c r="C9" s="80"/>
      <c r="D9" s="81"/>
      <c r="E9" s="101"/>
      <c r="F9" s="102"/>
      <c r="G9" s="103"/>
    </row>
    <row r="10" spans="2:17" x14ac:dyDescent="0.55000000000000004">
      <c r="B10" s="79" t="s">
        <v>127</v>
      </c>
      <c r="C10" s="80"/>
      <c r="D10" s="81"/>
      <c r="E10" s="82"/>
      <c r="F10" s="82"/>
      <c r="G10" s="82"/>
    </row>
    <row r="11" spans="2:17" x14ac:dyDescent="0.55000000000000004"/>
    <row r="12" spans="2:17" x14ac:dyDescent="0.55000000000000004"/>
    <row r="13" spans="2:17" x14ac:dyDescent="0.55000000000000004">
      <c r="B13" s="104" t="s">
        <v>134</v>
      </c>
      <c r="C13" s="105"/>
      <c r="D13" s="106"/>
      <c r="E13" s="195" t="s">
        <v>1</v>
      </c>
      <c r="F13" s="196"/>
      <c r="G13" s="196"/>
      <c r="H13" s="107"/>
      <c r="I13" s="193"/>
      <c r="J13" s="194"/>
    </row>
    <row r="14" spans="2:17" x14ac:dyDescent="0.55000000000000004">
      <c r="B14" s="85" t="s">
        <v>135</v>
      </c>
      <c r="C14" s="85"/>
      <c r="D14" s="85"/>
      <c r="E14" s="64" t="s">
        <v>129</v>
      </c>
      <c r="F14" s="65"/>
      <c r="G14" s="65"/>
      <c r="H14" s="66"/>
      <c r="I14" s="108"/>
      <c r="J14" s="108"/>
    </row>
    <row r="15" spans="2:17" s="2" customFormat="1" x14ac:dyDescent="0.55000000000000004"/>
    <row r="16" spans="2:17" x14ac:dyDescent="0.55000000000000004">
      <c r="B16" s="84"/>
      <c r="C16" s="84"/>
      <c r="D16" s="84"/>
      <c r="E16" s="84"/>
      <c r="F16" s="84"/>
      <c r="G16" s="84"/>
      <c r="H16" s="33" t="s">
        <v>5</v>
      </c>
      <c r="I16" s="33" t="s">
        <v>6</v>
      </c>
      <c r="J16" s="33" t="s">
        <v>7</v>
      </c>
      <c r="K16" s="33" t="s">
        <v>8</v>
      </c>
      <c r="L16" s="33" t="s">
        <v>9</v>
      </c>
      <c r="M16" s="33" t="s">
        <v>10</v>
      </c>
      <c r="N16" s="33" t="s">
        <v>11</v>
      </c>
      <c r="O16" s="33" t="s">
        <v>12</v>
      </c>
      <c r="P16" s="33" t="s">
        <v>13</v>
      </c>
      <c r="Q16" s="33" t="s">
        <v>14</v>
      </c>
    </row>
    <row r="17" spans="2:17" x14ac:dyDescent="0.55000000000000004">
      <c r="B17" s="118" t="s">
        <v>136</v>
      </c>
      <c r="C17" s="118"/>
      <c r="D17" s="118"/>
      <c r="E17" s="83" t="s">
        <v>15</v>
      </c>
      <c r="F17" s="83"/>
      <c r="G17" s="83"/>
      <c r="H17" s="37"/>
      <c r="I17" s="37"/>
      <c r="J17" s="37"/>
      <c r="K17" s="37"/>
      <c r="L17" s="37"/>
      <c r="M17" s="37"/>
      <c r="N17" s="37"/>
      <c r="O17" s="37"/>
      <c r="P17" s="37"/>
      <c r="Q17" s="37"/>
    </row>
    <row r="18" spans="2:17" x14ac:dyDescent="0.55000000000000004">
      <c r="B18" s="118"/>
      <c r="C18" s="118"/>
      <c r="D18" s="118"/>
      <c r="E18" s="58" t="s">
        <v>16</v>
      </c>
      <c r="F18" s="59"/>
      <c r="G18" s="60"/>
      <c r="H18" s="37"/>
      <c r="I18" s="37"/>
      <c r="J18" s="37"/>
      <c r="K18" s="37"/>
      <c r="L18" s="37"/>
      <c r="M18" s="37"/>
      <c r="N18" s="37"/>
      <c r="O18" s="37"/>
      <c r="P18" s="37"/>
      <c r="Q18" s="37"/>
    </row>
    <row r="19" spans="2:17" x14ac:dyDescent="0.55000000000000004">
      <c r="B19" s="118"/>
      <c r="C19" s="118"/>
      <c r="D19" s="118"/>
      <c r="E19" s="58" t="s">
        <v>17</v>
      </c>
      <c r="F19" s="59"/>
      <c r="G19" s="60"/>
      <c r="H19" s="37"/>
      <c r="I19" s="37"/>
      <c r="J19" s="37"/>
      <c r="K19" s="37"/>
      <c r="L19" s="37"/>
      <c r="M19" s="37"/>
      <c r="N19" s="37"/>
      <c r="O19" s="37"/>
      <c r="P19" s="37"/>
      <c r="Q19" s="37"/>
    </row>
    <row r="20" spans="2:17" x14ac:dyDescent="0.55000000000000004">
      <c r="B20" s="61" t="s">
        <v>135</v>
      </c>
      <c r="C20" s="62"/>
      <c r="D20" s="63"/>
      <c r="E20" s="64" t="s">
        <v>128</v>
      </c>
      <c r="F20" s="65"/>
      <c r="G20" s="66"/>
      <c r="H20" s="37"/>
      <c r="I20" s="37"/>
      <c r="J20" s="37"/>
      <c r="K20" s="37"/>
      <c r="L20" s="37"/>
      <c r="M20" s="37"/>
      <c r="N20" s="37"/>
      <c r="O20" s="37"/>
      <c r="P20" s="37"/>
      <c r="Q20" s="37"/>
    </row>
    <row r="21" spans="2:17" x14ac:dyDescent="0.55000000000000004">
      <c r="B21" s="67" t="s">
        <v>137</v>
      </c>
      <c r="C21" s="68"/>
      <c r="D21" s="69"/>
      <c r="E21" s="76" t="s">
        <v>133</v>
      </c>
      <c r="F21" s="77"/>
      <c r="G21" s="78"/>
      <c r="H21" s="37"/>
      <c r="I21" s="37"/>
      <c r="J21" s="37"/>
      <c r="K21" s="37"/>
      <c r="L21" s="37"/>
      <c r="M21" s="37"/>
      <c r="N21" s="37"/>
      <c r="O21" s="37"/>
      <c r="P21" s="37"/>
      <c r="Q21" s="37"/>
    </row>
    <row r="22" spans="2:17" x14ac:dyDescent="0.55000000000000004">
      <c r="B22" s="70"/>
      <c r="C22" s="71"/>
      <c r="D22" s="72"/>
      <c r="E22" s="76" t="s">
        <v>21</v>
      </c>
      <c r="F22" s="77"/>
      <c r="G22" s="78"/>
      <c r="H22" s="37"/>
      <c r="I22" s="37"/>
      <c r="J22" s="37"/>
      <c r="K22" s="37"/>
      <c r="L22" s="37"/>
      <c r="M22" s="37"/>
      <c r="N22" s="37"/>
      <c r="O22" s="37"/>
      <c r="P22" s="37"/>
      <c r="Q22" s="37"/>
    </row>
    <row r="23" spans="2:17" x14ac:dyDescent="0.55000000000000004">
      <c r="B23" s="73"/>
      <c r="C23" s="74"/>
      <c r="D23" s="75"/>
      <c r="E23" s="76" t="s">
        <v>22</v>
      </c>
      <c r="F23" s="77"/>
      <c r="G23" s="78"/>
      <c r="H23" s="37"/>
      <c r="I23" s="37"/>
      <c r="J23" s="37"/>
      <c r="K23" s="37"/>
      <c r="L23" s="37"/>
      <c r="M23" s="37"/>
      <c r="N23" s="37"/>
      <c r="O23" s="37"/>
      <c r="P23" s="37"/>
      <c r="Q23" s="37"/>
    </row>
    <row r="24" spans="2:17" x14ac:dyDescent="0.55000000000000004">
      <c r="B24" s="109" t="s">
        <v>136</v>
      </c>
      <c r="C24" s="110"/>
      <c r="D24" s="111"/>
      <c r="E24" s="58" t="s">
        <v>18</v>
      </c>
      <c r="F24" s="59"/>
      <c r="G24" s="60"/>
      <c r="H24" s="37"/>
      <c r="I24" s="37"/>
      <c r="J24" s="37"/>
      <c r="K24" s="37"/>
      <c r="L24" s="37"/>
      <c r="M24" s="37"/>
      <c r="N24" s="37"/>
      <c r="O24" s="37"/>
      <c r="P24" s="37"/>
      <c r="Q24" s="37"/>
    </row>
    <row r="25" spans="2:17" x14ac:dyDescent="0.55000000000000004">
      <c r="B25" s="112"/>
      <c r="C25" s="113"/>
      <c r="D25" s="114"/>
      <c r="E25" s="58" t="s">
        <v>99</v>
      </c>
      <c r="F25" s="59"/>
      <c r="G25" s="60"/>
      <c r="H25" s="37"/>
      <c r="I25" s="37"/>
      <c r="J25" s="37"/>
      <c r="K25" s="37"/>
      <c r="L25" s="37"/>
      <c r="M25" s="37"/>
      <c r="N25" s="37"/>
      <c r="O25" s="37"/>
      <c r="P25" s="37"/>
      <c r="Q25" s="37"/>
    </row>
    <row r="26" spans="2:17" x14ac:dyDescent="0.55000000000000004">
      <c r="B26" s="112"/>
      <c r="C26" s="113"/>
      <c r="D26" s="114"/>
      <c r="E26" s="58" t="s">
        <v>24</v>
      </c>
      <c r="F26" s="59"/>
      <c r="G26" s="60"/>
      <c r="H26" s="37"/>
      <c r="I26" s="37"/>
      <c r="J26" s="37"/>
      <c r="K26" s="37"/>
      <c r="L26" s="37"/>
      <c r="M26" s="37"/>
      <c r="N26" s="37"/>
      <c r="O26" s="37"/>
      <c r="P26" s="37"/>
      <c r="Q26" s="37"/>
    </row>
    <row r="27" spans="2:17" x14ac:dyDescent="0.55000000000000004">
      <c r="B27" s="112"/>
      <c r="C27" s="113"/>
      <c r="D27" s="114"/>
      <c r="E27" s="58" t="s">
        <v>65</v>
      </c>
      <c r="F27" s="59"/>
      <c r="G27" s="60"/>
      <c r="H27" s="37"/>
      <c r="I27" s="37"/>
      <c r="J27" s="37"/>
      <c r="K27" s="37"/>
      <c r="L27" s="37"/>
      <c r="M27" s="37"/>
      <c r="N27" s="37"/>
      <c r="O27" s="37"/>
      <c r="P27" s="37"/>
      <c r="Q27" s="37"/>
    </row>
    <row r="28" spans="2:17" x14ac:dyDescent="0.55000000000000004">
      <c r="B28" s="115"/>
      <c r="C28" s="116"/>
      <c r="D28" s="117"/>
      <c r="E28" s="58" t="s">
        <v>66</v>
      </c>
      <c r="F28" s="59"/>
      <c r="G28" s="60"/>
      <c r="H28" s="37"/>
      <c r="I28" s="37"/>
      <c r="J28" s="37"/>
      <c r="K28" s="37"/>
      <c r="L28" s="37"/>
      <c r="M28" s="37"/>
      <c r="N28" s="37"/>
      <c r="O28" s="37"/>
      <c r="P28" s="37"/>
      <c r="Q28" s="37"/>
    </row>
    <row r="29" spans="2:17" ht="14.5" customHeight="1" x14ac:dyDescent="0.55000000000000004">
      <c r="B29" s="86" t="s">
        <v>89</v>
      </c>
      <c r="C29" s="87"/>
      <c r="D29" s="88"/>
      <c r="E29" s="92" t="s">
        <v>131</v>
      </c>
      <c r="F29" s="93"/>
      <c r="G29" s="94"/>
      <c r="H29" s="38"/>
      <c r="I29" s="38"/>
      <c r="J29" s="38"/>
      <c r="K29" s="38"/>
      <c r="L29" s="38"/>
      <c r="M29" s="38"/>
      <c r="N29" s="38"/>
      <c r="O29" s="38"/>
      <c r="P29" s="38"/>
      <c r="Q29" s="38"/>
    </row>
    <row r="30" spans="2:17" s="3" customFormat="1" ht="14.5" customHeight="1" x14ac:dyDescent="0.55000000000000004">
      <c r="B30" s="89"/>
      <c r="C30" s="90"/>
      <c r="D30" s="91"/>
      <c r="E30" s="92" t="s">
        <v>90</v>
      </c>
      <c r="F30" s="93"/>
      <c r="G30" s="94"/>
      <c r="H30" s="39"/>
      <c r="I30" s="39"/>
      <c r="J30" s="39"/>
      <c r="K30" s="39"/>
      <c r="L30" s="39"/>
      <c r="M30" s="39"/>
      <c r="N30" s="39"/>
      <c r="O30" s="39"/>
      <c r="P30" s="39"/>
      <c r="Q30" s="39"/>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row r="121" spans="2:15" x14ac:dyDescent="0.55000000000000004"/>
  </sheetData>
  <mergeCells count="31">
    <mergeCell ref="B29:D30"/>
    <mergeCell ref="E29:G29"/>
    <mergeCell ref="E30:G30"/>
    <mergeCell ref="F4:J5"/>
    <mergeCell ref="B9:D9"/>
    <mergeCell ref="E9:G9"/>
    <mergeCell ref="B13:D13"/>
    <mergeCell ref="E13:H13"/>
    <mergeCell ref="I13:J13"/>
    <mergeCell ref="B24:D28"/>
    <mergeCell ref="E24:G24"/>
    <mergeCell ref="I14:J14"/>
    <mergeCell ref="E14:H14"/>
    <mergeCell ref="B17:D19"/>
    <mergeCell ref="B10:D10"/>
    <mergeCell ref="E10:G10"/>
    <mergeCell ref="E25:G25"/>
    <mergeCell ref="E26:G26"/>
    <mergeCell ref="E27:G27"/>
    <mergeCell ref="E17:G17"/>
    <mergeCell ref="E18:G18"/>
    <mergeCell ref="E19:G19"/>
    <mergeCell ref="B16:G16"/>
    <mergeCell ref="B14:D14"/>
    <mergeCell ref="E28:G28"/>
    <mergeCell ref="B20:D20"/>
    <mergeCell ref="E20:G20"/>
    <mergeCell ref="B21:D23"/>
    <mergeCell ref="E21:G21"/>
    <mergeCell ref="E22:G22"/>
    <mergeCell ref="E23:G2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Sheet2!$A$1:$A$2</xm:f>
          </x14:formula1>
          <xm:sqref>H20:Q26 H17:Q19 J13 I13</xm:sqref>
        </x14:dataValidation>
        <x14:dataValidation type="list" allowBlank="1" showInputMessage="1" showErrorMessage="1">
          <x14:formula1>
            <xm:f>Sheet2!$A$4:$A$8</xm:f>
          </x14:formula1>
          <xm:sqref>H27:Q27</xm:sqref>
        </x14:dataValidation>
        <x14:dataValidation type="list" allowBlank="1" showInputMessage="1" showErrorMessage="1">
          <x14:formula1>
            <xm:f>Sheet2!$B$4:$B$8</xm:f>
          </x14:formula1>
          <xm:sqref>H28:Q28</xm:sqref>
        </x14:dataValidation>
        <x14:dataValidation type="list" allowBlank="1" showInputMessage="1" showErrorMessage="1">
          <x14:formula1>
            <xm:f>Sheet2!$B$20:$B$21</xm:f>
          </x14:formula1>
          <xm:sqref>H30:Q30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23" workbookViewId="0">
      <selection activeCell="A41" sqref="A41"/>
    </sheetView>
  </sheetViews>
  <sheetFormatPr defaultRowHeight="14.4" x14ac:dyDescent="0.55000000000000004"/>
  <cols>
    <col min="1" max="1" width="43.26171875" customWidth="1"/>
    <col min="2" max="2" width="14.83984375" customWidth="1"/>
  </cols>
  <sheetData>
    <row r="1" spans="1:2" x14ac:dyDescent="0.55000000000000004">
      <c r="A1" s="4" t="s">
        <v>2</v>
      </c>
    </row>
    <row r="2" spans="1:2" x14ac:dyDescent="0.55000000000000004">
      <c r="A2" s="4" t="s">
        <v>3</v>
      </c>
    </row>
    <row r="4" spans="1:2" x14ac:dyDescent="0.55000000000000004">
      <c r="A4" t="s">
        <v>52</v>
      </c>
      <c r="B4" t="s">
        <v>52</v>
      </c>
    </row>
    <row r="5" spans="1:2" x14ac:dyDescent="0.55000000000000004">
      <c r="A5" t="s">
        <v>26</v>
      </c>
      <c r="B5" t="s">
        <v>26</v>
      </c>
    </row>
    <row r="6" spans="1:2" x14ac:dyDescent="0.55000000000000004">
      <c r="A6" t="s">
        <v>53</v>
      </c>
      <c r="B6" t="s">
        <v>53</v>
      </c>
    </row>
    <row r="7" spans="1:2" x14ac:dyDescent="0.55000000000000004">
      <c r="A7" t="s">
        <v>27</v>
      </c>
      <c r="B7" t="s">
        <v>27</v>
      </c>
    </row>
    <row r="8" spans="1:2" x14ac:dyDescent="0.55000000000000004">
      <c r="A8" t="s">
        <v>74</v>
      </c>
      <c r="B8" t="s">
        <v>28</v>
      </c>
    </row>
    <row r="10" spans="1:2" x14ac:dyDescent="0.55000000000000004">
      <c r="A10" t="s">
        <v>55</v>
      </c>
      <c r="B10" s="34"/>
    </row>
    <row r="11" spans="1:2" x14ac:dyDescent="0.55000000000000004">
      <c r="A11" t="s">
        <v>119</v>
      </c>
      <c r="B11" s="34"/>
    </row>
    <row r="12" spans="1:2" x14ac:dyDescent="0.55000000000000004">
      <c r="A12" t="s">
        <v>120</v>
      </c>
      <c r="B12" s="34"/>
    </row>
    <row r="13" spans="1:2" x14ac:dyDescent="0.55000000000000004">
      <c r="A13" t="s">
        <v>56</v>
      </c>
      <c r="B13" s="34"/>
    </row>
    <row r="14" spans="1:2" x14ac:dyDescent="0.55000000000000004">
      <c r="A14" t="s">
        <v>121</v>
      </c>
      <c r="B14" s="34"/>
    </row>
    <row r="15" spans="1:2" x14ac:dyDescent="0.55000000000000004">
      <c r="A15" t="s">
        <v>122</v>
      </c>
      <c r="B15" s="34"/>
    </row>
    <row r="16" spans="1:2" x14ac:dyDescent="0.55000000000000004">
      <c r="A16" t="s">
        <v>106</v>
      </c>
      <c r="B16" s="34"/>
    </row>
    <row r="17" spans="1:2" x14ac:dyDescent="0.55000000000000004">
      <c r="A17" t="s">
        <v>123</v>
      </c>
      <c r="B17" s="34"/>
    </row>
    <row r="18" spans="1:2" x14ac:dyDescent="0.55000000000000004">
      <c r="A18" t="s">
        <v>124</v>
      </c>
    </row>
    <row r="19" spans="1:2" x14ac:dyDescent="0.55000000000000004">
      <c r="A19" t="s">
        <v>107</v>
      </c>
    </row>
    <row r="20" spans="1:2" x14ac:dyDescent="0.55000000000000004">
      <c r="A20" t="s">
        <v>57</v>
      </c>
      <c r="B20" s="46" t="s">
        <v>92</v>
      </c>
    </row>
    <row r="21" spans="1:2" x14ac:dyDescent="0.55000000000000004">
      <c r="A21" t="s">
        <v>108</v>
      </c>
      <c r="B21" s="46" t="s">
        <v>91</v>
      </c>
    </row>
    <row r="22" spans="1:2" x14ac:dyDescent="0.55000000000000004">
      <c r="A22" t="s">
        <v>109</v>
      </c>
    </row>
    <row r="23" spans="1:2" x14ac:dyDescent="0.55000000000000004">
      <c r="A23" t="s">
        <v>58</v>
      </c>
    </row>
    <row r="24" spans="1:2" x14ac:dyDescent="0.55000000000000004">
      <c r="A24" t="s">
        <v>125</v>
      </c>
    </row>
    <row r="25" spans="1:2" x14ac:dyDescent="0.55000000000000004">
      <c r="A25" t="s">
        <v>59</v>
      </c>
    </row>
    <row r="26" spans="1:2" x14ac:dyDescent="0.55000000000000004">
      <c r="A26" t="s">
        <v>60</v>
      </c>
    </row>
    <row r="27" spans="1:2" x14ac:dyDescent="0.55000000000000004">
      <c r="A27" t="s">
        <v>110</v>
      </c>
    </row>
    <row r="28" spans="1:2" x14ac:dyDescent="0.55000000000000004">
      <c r="A28" t="s">
        <v>111</v>
      </c>
    </row>
    <row r="29" spans="1:2" x14ac:dyDescent="0.55000000000000004">
      <c r="A29" t="s">
        <v>112</v>
      </c>
    </row>
    <row r="30" spans="1:2" x14ac:dyDescent="0.55000000000000004">
      <c r="A30" t="s">
        <v>113</v>
      </c>
    </row>
    <row r="31" spans="1:2" x14ac:dyDescent="0.55000000000000004">
      <c r="A31" t="s">
        <v>61</v>
      </c>
    </row>
    <row r="32" spans="1:2" x14ac:dyDescent="0.55000000000000004">
      <c r="A32" t="s">
        <v>62</v>
      </c>
    </row>
    <row r="33" spans="1:1" x14ac:dyDescent="0.55000000000000004">
      <c r="A33" t="s">
        <v>63</v>
      </c>
    </row>
    <row r="34" spans="1:1" x14ac:dyDescent="0.55000000000000004">
      <c r="A34" t="s">
        <v>114</v>
      </c>
    </row>
    <row r="35" spans="1:1" x14ac:dyDescent="0.55000000000000004">
      <c r="A35" t="s">
        <v>115</v>
      </c>
    </row>
    <row r="36" spans="1:1" x14ac:dyDescent="0.55000000000000004">
      <c r="A36" t="s">
        <v>116</v>
      </c>
    </row>
    <row r="37" spans="1:1" x14ac:dyDescent="0.55000000000000004">
      <c r="A37" t="s">
        <v>117</v>
      </c>
    </row>
    <row r="38" spans="1:1" x14ac:dyDescent="0.55000000000000004">
      <c r="A38" t="s">
        <v>64</v>
      </c>
    </row>
    <row r="39" spans="1:1" x14ac:dyDescent="0.55000000000000004">
      <c r="A39" t="s">
        <v>118</v>
      </c>
    </row>
    <row r="40" spans="1:1" x14ac:dyDescent="0.55000000000000004">
      <c r="A40"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opLeftCell="H44" workbookViewId="0">
      <selection activeCell="P53" sqref="P53"/>
    </sheetView>
  </sheetViews>
  <sheetFormatPr defaultRowHeight="14.4" x14ac:dyDescent="0.55000000000000004"/>
  <cols>
    <col min="1" max="2" width="10.83984375" customWidth="1"/>
    <col min="3" max="3" width="19.68359375" customWidth="1"/>
    <col min="4" max="4" width="12.41796875" customWidth="1"/>
    <col min="5" max="13" width="11" customWidth="1"/>
    <col min="14" max="14" width="33.578125" customWidth="1"/>
    <col min="15" max="15" width="15.26171875" customWidth="1"/>
    <col min="16" max="16" width="10.68359375" customWidth="1"/>
    <col min="19" max="19" width="11.15625" customWidth="1"/>
  </cols>
  <sheetData>
    <row r="1" spans="1:18" x14ac:dyDescent="0.55000000000000004">
      <c r="A1" s="119" t="s">
        <v>29</v>
      </c>
      <c r="B1" s="119"/>
      <c r="C1" s="119"/>
      <c r="D1" s="7"/>
      <c r="E1" s="7"/>
      <c r="F1" s="7"/>
      <c r="G1" s="7"/>
      <c r="H1" s="7"/>
      <c r="I1" s="7"/>
      <c r="J1" s="7"/>
      <c r="K1" s="7"/>
      <c r="L1" s="7"/>
      <c r="M1" s="7"/>
    </row>
    <row r="2" spans="1:18" x14ac:dyDescent="0.55000000000000004">
      <c r="A2" s="7"/>
      <c r="B2" s="7"/>
      <c r="C2" s="7"/>
      <c r="D2" s="8" t="s">
        <v>5</v>
      </c>
      <c r="E2" s="8" t="s">
        <v>6</v>
      </c>
      <c r="F2" s="8" t="s">
        <v>7</v>
      </c>
      <c r="G2" s="8" t="s">
        <v>8</v>
      </c>
      <c r="H2" s="8" t="s">
        <v>9</v>
      </c>
      <c r="I2" s="8" t="s">
        <v>10</v>
      </c>
      <c r="J2" s="8" t="s">
        <v>11</v>
      </c>
      <c r="K2" s="8" t="s">
        <v>12</v>
      </c>
      <c r="L2" s="8" t="s">
        <v>13</v>
      </c>
      <c r="M2" s="8" t="s">
        <v>14</v>
      </c>
      <c r="N2" s="12"/>
      <c r="O2" s="12" t="s">
        <v>30</v>
      </c>
      <c r="P2" s="6"/>
      <c r="Q2" s="6"/>
      <c r="R2" s="6"/>
    </row>
    <row r="3" spans="1:18" x14ac:dyDescent="0.55000000000000004">
      <c r="A3" s="120" t="s">
        <v>15</v>
      </c>
      <c r="B3" s="120"/>
      <c r="C3" s="120"/>
      <c r="D3" s="9">
        <f>'Pre-Programme'!H17</f>
        <v>0</v>
      </c>
      <c r="E3" s="9">
        <f>'Pre-Programme'!I17</f>
        <v>0</v>
      </c>
      <c r="F3" s="9">
        <f>'Pre-Programme'!J17</f>
        <v>0</v>
      </c>
      <c r="G3" s="9">
        <f>'Pre-Programme'!K17</f>
        <v>0</v>
      </c>
      <c r="H3" s="9">
        <f>'Pre-Programme'!L17</f>
        <v>0</v>
      </c>
      <c r="I3" s="9">
        <f>'Pre-Programme'!M17</f>
        <v>0</v>
      </c>
      <c r="J3" s="9">
        <f>'Pre-Programme'!N17</f>
        <v>0</v>
      </c>
      <c r="K3" s="9">
        <f>'Pre-Programme'!O17</f>
        <v>0</v>
      </c>
      <c r="L3" s="9">
        <f>'Pre-Programme'!P17</f>
        <v>0</v>
      </c>
      <c r="M3" s="9">
        <f>'Pre-Programme'!Q17</f>
        <v>0</v>
      </c>
      <c r="N3" s="11"/>
      <c r="O3" s="13" t="s">
        <v>32</v>
      </c>
      <c r="P3" s="6" t="s">
        <v>34</v>
      </c>
      <c r="Q3" s="6"/>
      <c r="R3" s="6"/>
    </row>
    <row r="4" spans="1:18" x14ac:dyDescent="0.55000000000000004">
      <c r="A4" s="121" t="s">
        <v>16</v>
      </c>
      <c r="B4" s="122"/>
      <c r="C4" s="123"/>
      <c r="D4" s="9">
        <f>'Pre-Programme'!H18</f>
        <v>0</v>
      </c>
      <c r="E4" s="9">
        <f>'Pre-Programme'!I18</f>
        <v>0</v>
      </c>
      <c r="F4" s="9">
        <f>'Pre-Programme'!J18</f>
        <v>0</v>
      </c>
      <c r="G4" s="9">
        <f>'Pre-Programme'!K18</f>
        <v>0</v>
      </c>
      <c r="H4" s="9">
        <f>'Pre-Programme'!L18</f>
        <v>0</v>
      </c>
      <c r="I4" s="9">
        <f>'Pre-Programme'!M18</f>
        <v>0</v>
      </c>
      <c r="J4" s="9">
        <f>'Pre-Programme'!N18</f>
        <v>0</v>
      </c>
      <c r="K4" s="9">
        <f>'Pre-Programme'!O18</f>
        <v>0</v>
      </c>
      <c r="L4" s="9">
        <f>'Pre-Programme'!P18</f>
        <v>0</v>
      </c>
      <c r="M4" s="9">
        <f>'Pre-Programme'!Q18</f>
        <v>0</v>
      </c>
      <c r="N4" s="10" t="s">
        <v>29</v>
      </c>
      <c r="O4" s="14" t="e">
        <f>(COUNTIF(D3:M3,"Yes"))/(COUNTIF(D3:M3,"&lt;&gt;0"))</f>
        <v>#DIV/0!</v>
      </c>
      <c r="P4" s="14" t="e">
        <f>(COUNTIF(D3:M3,"No"))/(COUNTIF(D3:M3,"&lt;&gt;0"))</f>
        <v>#DIV/0!</v>
      </c>
      <c r="Q4" s="6"/>
      <c r="R4" s="6"/>
    </row>
    <row r="5" spans="1:18" x14ac:dyDescent="0.55000000000000004">
      <c r="A5" s="121" t="s">
        <v>17</v>
      </c>
      <c r="B5" s="122"/>
      <c r="C5" s="123"/>
      <c r="D5" s="45">
        <f>'Pre-Programme'!H19</f>
        <v>0</v>
      </c>
      <c r="E5" s="45">
        <f>'Pre-Programme'!I19</f>
        <v>0</v>
      </c>
      <c r="F5" s="45">
        <f>'Pre-Programme'!J19</f>
        <v>0</v>
      </c>
      <c r="G5" s="45">
        <f>'Pre-Programme'!K19</f>
        <v>0</v>
      </c>
      <c r="H5" s="45">
        <f>'Pre-Programme'!L19</f>
        <v>0</v>
      </c>
      <c r="I5" s="45">
        <f>'Pre-Programme'!M19</f>
        <v>0</v>
      </c>
      <c r="J5" s="45">
        <f>'Pre-Programme'!N19</f>
        <v>0</v>
      </c>
      <c r="K5" s="45">
        <f>'Pre-Programme'!O19</f>
        <v>0</v>
      </c>
      <c r="L5" s="45">
        <f>'Pre-Programme'!P19</f>
        <v>0</v>
      </c>
      <c r="M5" s="45">
        <f>'Pre-Programme'!Q19</f>
        <v>0</v>
      </c>
      <c r="N5" s="10" t="s">
        <v>87</v>
      </c>
      <c r="O5" s="14" t="e">
        <f>(COUNTIF(D20:M20,"Yes"))/(COUNTIF(D20:M20,"&lt;&gt;0"))</f>
        <v>#DIV/0!</v>
      </c>
      <c r="P5" s="14" t="e">
        <f>(COUNTIF(D20:M20,"No"))/(COUNTIF(D20:M20,"&lt;&gt;0"))</f>
        <v>#DIV/0!</v>
      </c>
      <c r="Q5" s="6"/>
      <c r="R5" s="6"/>
    </row>
    <row r="6" spans="1:18" x14ac:dyDescent="0.55000000000000004">
      <c r="A6" s="121" t="s">
        <v>130</v>
      </c>
      <c r="B6" s="122"/>
      <c r="C6" s="123"/>
      <c r="D6" s="9">
        <f>'Pre-Programme'!H20</f>
        <v>0</v>
      </c>
      <c r="E6" s="9">
        <f>'Pre-Programme'!I20</f>
        <v>0</v>
      </c>
      <c r="F6" s="9">
        <f>'Pre-Programme'!J20</f>
        <v>0</v>
      </c>
      <c r="G6" s="9">
        <f>'Pre-Programme'!K20</f>
        <v>0</v>
      </c>
      <c r="H6" s="9">
        <f>'Pre-Programme'!L20</f>
        <v>0</v>
      </c>
      <c r="I6" s="9">
        <f>'Pre-Programme'!M20</f>
        <v>0</v>
      </c>
      <c r="J6" s="9">
        <f>'Pre-Programme'!N20</f>
        <v>0</v>
      </c>
      <c r="K6" s="9">
        <f>'Pre-Programme'!O20</f>
        <v>0</v>
      </c>
      <c r="L6" s="9">
        <f>'Pre-Programme'!P20</f>
        <v>0</v>
      </c>
      <c r="M6" s="9">
        <f>'Pre-Programme'!Q20</f>
        <v>0</v>
      </c>
      <c r="N6" s="10"/>
      <c r="O6" s="14"/>
      <c r="P6" s="14"/>
      <c r="Q6" s="6"/>
      <c r="R6" s="6"/>
    </row>
    <row r="7" spans="1:18" x14ac:dyDescent="0.55000000000000004">
      <c r="A7" s="121" t="s">
        <v>20</v>
      </c>
      <c r="B7" s="122"/>
      <c r="C7" s="123"/>
      <c r="D7" s="9">
        <f>'Pre-Programme'!H21</f>
        <v>0</v>
      </c>
      <c r="E7" s="9">
        <f>'Pre-Programme'!I21</f>
        <v>0</v>
      </c>
      <c r="F7" s="9">
        <f>'Pre-Programme'!J21</f>
        <v>0</v>
      </c>
      <c r="G7" s="9">
        <f>'Pre-Programme'!K21</f>
        <v>0</v>
      </c>
      <c r="H7" s="9">
        <f>'Pre-Programme'!L21</f>
        <v>0</v>
      </c>
      <c r="I7" s="9">
        <f>'Pre-Programme'!M21</f>
        <v>0</v>
      </c>
      <c r="J7" s="9">
        <f>'Pre-Programme'!N21</f>
        <v>0</v>
      </c>
      <c r="K7" s="9">
        <f>'Pre-Programme'!O21</f>
        <v>0</v>
      </c>
      <c r="L7" s="9">
        <f>'Pre-Programme'!P21</f>
        <v>0</v>
      </c>
      <c r="M7" s="9">
        <f>'Pre-Programme'!Q21</f>
        <v>0</v>
      </c>
      <c r="N7" s="12"/>
      <c r="O7" s="12" t="s">
        <v>35</v>
      </c>
      <c r="P7" s="6"/>
      <c r="Q7" s="6"/>
    </row>
    <row r="8" spans="1:18" x14ac:dyDescent="0.55000000000000004">
      <c r="A8" s="121" t="s">
        <v>21</v>
      </c>
      <c r="B8" s="122"/>
      <c r="C8" s="123"/>
      <c r="D8" s="9">
        <f>'Pre-Programme'!H22</f>
        <v>0</v>
      </c>
      <c r="E8" s="9">
        <f>'Pre-Programme'!I22</f>
        <v>0</v>
      </c>
      <c r="F8" s="9">
        <f>'Pre-Programme'!J22</f>
        <v>0</v>
      </c>
      <c r="G8" s="9">
        <f>'Pre-Programme'!K22</f>
        <v>0</v>
      </c>
      <c r="H8" s="9">
        <f>'Pre-Programme'!L22</f>
        <v>0</v>
      </c>
      <c r="I8" s="9">
        <f>'Pre-Programme'!M22</f>
        <v>0</v>
      </c>
      <c r="J8" s="9">
        <f>'Pre-Programme'!N22</f>
        <v>0</v>
      </c>
      <c r="K8" s="9">
        <f>'Pre-Programme'!O22</f>
        <v>0</v>
      </c>
      <c r="L8" s="9">
        <f>'Pre-Programme'!P22</f>
        <v>0</v>
      </c>
      <c r="M8" s="9">
        <f>'Pre-Programme'!Q22</f>
        <v>0</v>
      </c>
      <c r="N8" s="11"/>
      <c r="O8" s="13" t="s">
        <v>32</v>
      </c>
      <c r="P8" s="6" t="s">
        <v>34</v>
      </c>
    </row>
    <row r="9" spans="1:18" x14ac:dyDescent="0.55000000000000004">
      <c r="A9" s="121" t="s">
        <v>22</v>
      </c>
      <c r="B9" s="122"/>
      <c r="C9" s="123"/>
      <c r="D9" s="9">
        <f>'Pre-Programme'!H23</f>
        <v>0</v>
      </c>
      <c r="E9" s="9">
        <f>'Pre-Programme'!I23</f>
        <v>0</v>
      </c>
      <c r="F9" s="9">
        <f>'Pre-Programme'!J23</f>
        <v>0</v>
      </c>
      <c r="G9" s="9">
        <f>'Pre-Programme'!K23</f>
        <v>0</v>
      </c>
      <c r="H9" s="9">
        <f>'Pre-Programme'!L23</f>
        <v>0</v>
      </c>
      <c r="I9" s="9">
        <f>'Pre-Programme'!M23</f>
        <v>0</v>
      </c>
      <c r="J9" s="9">
        <f>'Pre-Programme'!N23</f>
        <v>0</v>
      </c>
      <c r="K9" s="9">
        <f>'Pre-Programme'!O23</f>
        <v>0</v>
      </c>
      <c r="L9" s="9">
        <f>'Pre-Programme'!P23</f>
        <v>0</v>
      </c>
      <c r="M9" s="9">
        <f>'Pre-Programme'!Q23</f>
        <v>0</v>
      </c>
      <c r="N9" s="10" t="s">
        <v>29</v>
      </c>
      <c r="O9" s="14" t="e">
        <f>(COUNTIF(D4:M4,"Yes"))/(COUNTIF(D4:M4,"&lt;&gt;0"))</f>
        <v>#DIV/0!</v>
      </c>
      <c r="P9" s="14" t="e">
        <f>(COUNTIF(D4:M4,"No"))/(COUNTIF(D4:M4,"&lt;&gt;0"))</f>
        <v>#DIV/0!</v>
      </c>
    </row>
    <row r="10" spans="1:18" x14ac:dyDescent="0.55000000000000004">
      <c r="A10" s="121" t="s">
        <v>18</v>
      </c>
      <c r="B10" s="122"/>
      <c r="C10" s="123"/>
      <c r="D10" s="9">
        <f>'Pre-Programme'!H24</f>
        <v>0</v>
      </c>
      <c r="E10" s="9">
        <f>'Pre-Programme'!I24</f>
        <v>0</v>
      </c>
      <c r="F10" s="9">
        <f>'Pre-Programme'!J24</f>
        <v>0</v>
      </c>
      <c r="G10" s="9">
        <f>'Pre-Programme'!K24</f>
        <v>0</v>
      </c>
      <c r="H10" s="9">
        <f>'Pre-Programme'!L24</f>
        <v>0</v>
      </c>
      <c r="I10" s="9">
        <f>'Pre-Programme'!M24</f>
        <v>0</v>
      </c>
      <c r="J10" s="9">
        <f>'Pre-Programme'!N24</f>
        <v>0</v>
      </c>
      <c r="K10" s="9">
        <f>'Pre-Programme'!O24</f>
        <v>0</v>
      </c>
      <c r="L10" s="9">
        <f>'Pre-Programme'!P24</f>
        <v>0</v>
      </c>
      <c r="M10" s="9">
        <f>'Pre-Programme'!Q24</f>
        <v>0</v>
      </c>
      <c r="N10" s="10" t="s">
        <v>87</v>
      </c>
      <c r="O10" s="14" t="e">
        <f>(COUNTIF(D21:M21,"Yes"))/(COUNTIF(D21:M21,"&lt;&gt;0"))</f>
        <v>#DIV/0!</v>
      </c>
      <c r="P10" s="14" t="e">
        <f>(COUNTIF(D21:M21,"No"))/(COUNTIF(D21:M21,"&lt;&gt;0"))</f>
        <v>#DIV/0!</v>
      </c>
    </row>
    <row r="11" spans="1:18" x14ac:dyDescent="0.55000000000000004">
      <c r="A11" s="121" t="s">
        <v>23</v>
      </c>
      <c r="B11" s="122"/>
      <c r="C11" s="123"/>
      <c r="D11" s="9">
        <f>'Pre-Programme'!H25</f>
        <v>0</v>
      </c>
      <c r="E11" s="9">
        <f>'Pre-Programme'!I25</f>
        <v>0</v>
      </c>
      <c r="F11" s="9">
        <f>'Pre-Programme'!J25</f>
        <v>0</v>
      </c>
      <c r="G11" s="9">
        <f>'Pre-Programme'!K25</f>
        <v>0</v>
      </c>
      <c r="H11" s="9">
        <f>'Pre-Programme'!L25</f>
        <v>0</v>
      </c>
      <c r="I11" s="9">
        <f>'Pre-Programme'!M25</f>
        <v>0</v>
      </c>
      <c r="J11" s="9">
        <f>'Pre-Programme'!N25</f>
        <v>0</v>
      </c>
      <c r="K11" s="9">
        <f>'Pre-Programme'!O25</f>
        <v>0</v>
      </c>
      <c r="L11" s="9">
        <f>'Pre-Programme'!P25</f>
        <v>0</v>
      </c>
      <c r="M11" s="9">
        <f>'Pre-Programme'!Q25</f>
        <v>0</v>
      </c>
      <c r="N11" s="5"/>
    </row>
    <row r="12" spans="1:18" x14ac:dyDescent="0.55000000000000004">
      <c r="A12" s="121" t="s">
        <v>24</v>
      </c>
      <c r="B12" s="122"/>
      <c r="C12" s="123"/>
      <c r="D12" s="9">
        <f>'Pre-Programme'!H26</f>
        <v>0</v>
      </c>
      <c r="E12" s="9">
        <f>'Pre-Programme'!I26</f>
        <v>0</v>
      </c>
      <c r="F12" s="9">
        <f>'Pre-Programme'!J26</f>
        <v>0</v>
      </c>
      <c r="G12" s="9">
        <f>'Pre-Programme'!K26</f>
        <v>0</v>
      </c>
      <c r="H12" s="9">
        <f>'Pre-Programme'!L26</f>
        <v>0</v>
      </c>
      <c r="I12" s="9">
        <f>'Pre-Programme'!M26</f>
        <v>0</v>
      </c>
      <c r="J12" s="9">
        <f>'Pre-Programme'!N26</f>
        <v>0</v>
      </c>
      <c r="K12" s="9">
        <f>'Pre-Programme'!O26</f>
        <v>0</v>
      </c>
      <c r="L12" s="9">
        <f>'Pre-Programme'!P26</f>
        <v>0</v>
      </c>
      <c r="M12" s="9">
        <f>'Pre-Programme'!Q26</f>
        <v>0</v>
      </c>
      <c r="N12" s="12"/>
      <c r="O12" s="12" t="s">
        <v>36</v>
      </c>
      <c r="P12" s="6"/>
      <c r="Q12" s="6"/>
    </row>
    <row r="13" spans="1:18" x14ac:dyDescent="0.55000000000000004">
      <c r="A13" s="121" t="s">
        <v>25</v>
      </c>
      <c r="B13" s="122"/>
      <c r="C13" s="123"/>
      <c r="D13" s="9">
        <f>'Pre-Programme'!H27</f>
        <v>0</v>
      </c>
      <c r="E13" s="9">
        <f>'Pre-Programme'!I27</f>
        <v>0</v>
      </c>
      <c r="F13" s="9">
        <f>'Pre-Programme'!J27</f>
        <v>0</v>
      </c>
      <c r="G13" s="9">
        <f>'Pre-Programme'!K27</f>
        <v>0</v>
      </c>
      <c r="H13" s="9">
        <f>'Pre-Programme'!L27</f>
        <v>0</v>
      </c>
      <c r="I13" s="9">
        <f>'Pre-Programme'!M27</f>
        <v>0</v>
      </c>
      <c r="J13" s="9">
        <f>'Pre-Programme'!N27</f>
        <v>0</v>
      </c>
      <c r="K13" s="9">
        <f>'Pre-Programme'!O27</f>
        <v>0</v>
      </c>
      <c r="L13" s="9">
        <f>'Pre-Programme'!P27</f>
        <v>0</v>
      </c>
      <c r="M13" s="9">
        <f>'Pre-Programme'!Q27</f>
        <v>0</v>
      </c>
      <c r="N13" s="11"/>
      <c r="O13" s="13" t="s">
        <v>32</v>
      </c>
      <c r="P13" s="6" t="s">
        <v>34</v>
      </c>
    </row>
    <row r="14" spans="1:18" x14ac:dyDescent="0.55000000000000004">
      <c r="A14" s="121" t="s">
        <v>33</v>
      </c>
      <c r="B14" s="122"/>
      <c r="C14" s="123"/>
      <c r="D14" s="9" t="str">
        <f xml:space="preserve"> IF(D13=0,"n/a",'Pre-Programme'!H28)</f>
        <v>n/a</v>
      </c>
      <c r="E14" s="9" t="str">
        <f xml:space="preserve"> IF(E13=0,"n/a",'Pre-Programme'!I28)</f>
        <v>n/a</v>
      </c>
      <c r="F14" s="9" t="str">
        <f xml:space="preserve"> IF(F13=0,"n/a",'Pre-Programme'!J28)</f>
        <v>n/a</v>
      </c>
      <c r="G14" s="9" t="str">
        <f xml:space="preserve"> IF(G13=0,"n/a",'Pre-Programme'!K28)</f>
        <v>n/a</v>
      </c>
      <c r="H14" s="9" t="str">
        <f xml:space="preserve"> IF(H13=0,"n/a",'Pre-Programme'!L28)</f>
        <v>n/a</v>
      </c>
      <c r="I14" s="9" t="str">
        <f xml:space="preserve"> IF(I13=0,"n/a",'Pre-Programme'!M28)</f>
        <v>n/a</v>
      </c>
      <c r="J14" s="9" t="str">
        <f xml:space="preserve"> IF(J13=0,"n/a",'Pre-Programme'!N28)</f>
        <v>n/a</v>
      </c>
      <c r="K14" s="9" t="str">
        <f xml:space="preserve"> IF(K13=0,"n/a",'Pre-Programme'!O28)</f>
        <v>n/a</v>
      </c>
      <c r="L14" s="9" t="str">
        <f xml:space="preserve"> IF(L13=0,"n/a",'Pre-Programme'!P28)</f>
        <v>n/a</v>
      </c>
      <c r="M14" s="9" t="str">
        <f xml:space="preserve"> IF(M13=0,"n/a",'Pre-Programme'!Q28)</f>
        <v>n/a</v>
      </c>
      <c r="N14" s="10" t="s">
        <v>29</v>
      </c>
      <c r="O14" s="14" t="e">
        <f>(COUNTIF(D5:M5,"Yes"))/(COUNTIF(D5:M5,"&lt;&gt;0"))</f>
        <v>#DIV/0!</v>
      </c>
      <c r="P14" s="14" t="e">
        <f>(COUNTIF(D5:M5,"No"))/(COUNTIF(D5:M5,"&lt;&gt;0"))</f>
        <v>#DIV/0!</v>
      </c>
    </row>
    <row r="15" spans="1:18" x14ac:dyDescent="0.55000000000000004">
      <c r="A15" s="124" t="s">
        <v>44</v>
      </c>
      <c r="B15" s="124"/>
      <c r="C15" s="124"/>
      <c r="D15" s="9" t="str">
        <f t="shared" ref="D15:M15" si="0">IF(D13=D14,"Yes","No")</f>
        <v>No</v>
      </c>
      <c r="E15" s="9" t="str">
        <f t="shared" si="0"/>
        <v>No</v>
      </c>
      <c r="F15" s="9" t="str">
        <f t="shared" si="0"/>
        <v>No</v>
      </c>
      <c r="G15" s="9" t="str">
        <f t="shared" si="0"/>
        <v>No</v>
      </c>
      <c r="H15" s="9" t="str">
        <f t="shared" si="0"/>
        <v>No</v>
      </c>
      <c r="I15" s="9" t="str">
        <f t="shared" si="0"/>
        <v>No</v>
      </c>
      <c r="J15" s="9" t="str">
        <f t="shared" si="0"/>
        <v>No</v>
      </c>
      <c r="K15" s="9" t="str">
        <f t="shared" si="0"/>
        <v>No</v>
      </c>
      <c r="L15" s="9" t="str">
        <f t="shared" si="0"/>
        <v>No</v>
      </c>
      <c r="M15" s="9" t="str">
        <f t="shared" si="0"/>
        <v>No</v>
      </c>
      <c r="N15" s="10" t="s">
        <v>87</v>
      </c>
      <c r="O15" s="14" t="e">
        <f>(COUNTIF(D22:M22,"Yes"))/(COUNTIF(D22:M22,"&lt;&gt;0"))</f>
        <v>#DIV/0!</v>
      </c>
      <c r="P15" s="14" t="e">
        <f>(COUNTIF(D22:M22,"No"))/(COUNTIF(D22:M22,"&lt;&gt;0"))</f>
        <v>#DIV/0!</v>
      </c>
    </row>
    <row r="16" spans="1:18" x14ac:dyDescent="0.55000000000000004">
      <c r="A16" s="126" t="s">
        <v>96</v>
      </c>
      <c r="B16" s="127"/>
      <c r="C16" s="128"/>
      <c r="D16" s="45">
        <f>'Pre-Programme'!H30</f>
        <v>0</v>
      </c>
      <c r="E16" s="45">
        <f>'Pre-Programme'!I30</f>
        <v>0</v>
      </c>
      <c r="F16" s="45">
        <f>'Pre-Programme'!J30</f>
        <v>0</v>
      </c>
      <c r="G16" s="45">
        <f>'Pre-Programme'!K30</f>
        <v>0</v>
      </c>
      <c r="H16" s="45">
        <f>'Pre-Programme'!L30</f>
        <v>0</v>
      </c>
      <c r="I16" s="45">
        <f>'Pre-Programme'!M30</f>
        <v>0</v>
      </c>
      <c r="J16" s="45">
        <f>'Pre-Programme'!N30</f>
        <v>0</v>
      </c>
      <c r="K16" s="45">
        <f>'Pre-Programme'!O30</f>
        <v>0</v>
      </c>
      <c r="L16" s="45">
        <f>'Pre-Programme'!P30</f>
        <v>0</v>
      </c>
      <c r="M16" s="45">
        <f>'Pre-Programme'!Q30</f>
        <v>0</v>
      </c>
      <c r="N16" s="10"/>
      <c r="O16" s="14"/>
      <c r="P16" s="14"/>
    </row>
    <row r="17" spans="1:19" x14ac:dyDescent="0.55000000000000004">
      <c r="A17" s="126" t="s">
        <v>97</v>
      </c>
      <c r="B17" s="127"/>
      <c r="C17" s="128"/>
      <c r="D17" s="45"/>
      <c r="E17" s="45"/>
      <c r="F17" s="45"/>
      <c r="G17" s="45"/>
      <c r="H17" s="45"/>
      <c r="I17" s="45"/>
      <c r="J17" s="45"/>
      <c r="K17" s="45"/>
      <c r="L17" s="45"/>
      <c r="M17" s="45"/>
      <c r="N17" s="12"/>
      <c r="O17" s="12" t="s">
        <v>46</v>
      </c>
      <c r="P17" s="6"/>
    </row>
    <row r="18" spans="1:19" x14ac:dyDescent="0.55000000000000004">
      <c r="A18" s="119" t="s">
        <v>87</v>
      </c>
      <c r="B18" s="119"/>
      <c r="C18" s="119"/>
      <c r="D18" s="7"/>
      <c r="E18" s="7"/>
      <c r="F18" s="7"/>
      <c r="G18" s="7"/>
      <c r="H18" s="7"/>
      <c r="I18" s="7"/>
      <c r="J18" s="7"/>
      <c r="K18" s="7"/>
      <c r="L18" s="7"/>
      <c r="M18" s="7"/>
      <c r="N18" s="11"/>
      <c r="O18" s="13" t="s">
        <v>32</v>
      </c>
      <c r="P18" s="6" t="s">
        <v>34</v>
      </c>
    </row>
    <row r="19" spans="1:19" x14ac:dyDescent="0.55000000000000004">
      <c r="A19" s="7"/>
      <c r="B19" s="7"/>
      <c r="C19" s="7"/>
      <c r="D19" s="8" t="s">
        <v>5</v>
      </c>
      <c r="E19" s="8" t="s">
        <v>6</v>
      </c>
      <c r="F19" s="8" t="s">
        <v>7</v>
      </c>
      <c r="G19" s="8" t="s">
        <v>8</v>
      </c>
      <c r="H19" s="8" t="s">
        <v>9</v>
      </c>
      <c r="I19" s="8" t="s">
        <v>10</v>
      </c>
      <c r="J19" s="8" t="s">
        <v>11</v>
      </c>
      <c r="K19" s="8" t="s">
        <v>12</v>
      </c>
      <c r="L19" s="8" t="s">
        <v>13</v>
      </c>
      <c r="M19" s="8" t="s">
        <v>14</v>
      </c>
      <c r="N19" s="10" t="s">
        <v>29</v>
      </c>
      <c r="O19" s="14" t="e">
        <f>(COUNTIF(D11:M11,"Yes"))/(COUNTIF(D11:M11,"&lt;&gt;0"))</f>
        <v>#DIV/0!</v>
      </c>
      <c r="P19" s="14" t="e">
        <f>(COUNTIF(D11:M11,"No"))/(COUNTIF(D11:M11,"&lt;&gt;0"))</f>
        <v>#DIV/0!</v>
      </c>
    </row>
    <row r="20" spans="1:19" x14ac:dyDescent="0.55000000000000004">
      <c r="A20" s="120" t="s">
        <v>15</v>
      </c>
      <c r="B20" s="120"/>
      <c r="C20" s="120"/>
      <c r="D20" s="9">
        <f>'Post-Programme'!H17</f>
        <v>0</v>
      </c>
      <c r="E20" s="9">
        <f>'Post-Programme'!I17</f>
        <v>0</v>
      </c>
      <c r="F20" s="9">
        <f>'Post-Programme'!J17</f>
        <v>0</v>
      </c>
      <c r="G20" s="9">
        <f>'Post-Programme'!K17</f>
        <v>0</v>
      </c>
      <c r="H20" s="9">
        <f>'Post-Programme'!L17</f>
        <v>0</v>
      </c>
      <c r="I20" s="9">
        <f>'Post-Programme'!M17</f>
        <v>0</v>
      </c>
      <c r="J20" s="9">
        <f>'Post-Programme'!N17</f>
        <v>0</v>
      </c>
      <c r="K20" s="9">
        <f>'Post-Programme'!O17</f>
        <v>0</v>
      </c>
      <c r="L20" s="9">
        <f>'Post-Programme'!P17</f>
        <v>0</v>
      </c>
      <c r="M20" s="9">
        <f>'Post-Programme'!Q17</f>
        <v>0</v>
      </c>
      <c r="N20" s="10" t="s">
        <v>87</v>
      </c>
      <c r="O20" s="14" t="e">
        <f>(COUNTIF(D28:M28,"Yes"))/(COUNTIF(D28:M28,"&lt;&gt;0"))</f>
        <v>#DIV/0!</v>
      </c>
      <c r="P20" s="14" t="e">
        <f>(COUNTIF(D28:M28,"No"))/(COUNTIF(D28:M28,"&lt;&gt;0"))</f>
        <v>#DIV/0!</v>
      </c>
    </row>
    <row r="21" spans="1:19" x14ac:dyDescent="0.55000000000000004">
      <c r="A21" s="121" t="s">
        <v>16</v>
      </c>
      <c r="B21" s="122"/>
      <c r="C21" s="123"/>
      <c r="D21" s="9">
        <f>'Post-Programme'!H18</f>
        <v>0</v>
      </c>
      <c r="E21" s="9">
        <f>'Post-Programme'!I18</f>
        <v>0</v>
      </c>
      <c r="F21" s="9">
        <f>'Post-Programme'!J18</f>
        <v>0</v>
      </c>
      <c r="G21" s="9">
        <f>'Post-Programme'!K18</f>
        <v>0</v>
      </c>
      <c r="H21" s="9">
        <f>'Post-Programme'!L18</f>
        <v>0</v>
      </c>
      <c r="I21" s="9">
        <f>'Post-Programme'!M18</f>
        <v>0</v>
      </c>
      <c r="J21" s="9">
        <f>'Post-Programme'!N18</f>
        <v>0</v>
      </c>
      <c r="K21" s="9">
        <f>'Post-Programme'!O18</f>
        <v>0</v>
      </c>
      <c r="L21" s="9">
        <f>'Post-Programme'!P18</f>
        <v>0</v>
      </c>
      <c r="M21" s="9">
        <f>'Post-Programme'!Q18</f>
        <v>0</v>
      </c>
      <c r="N21" s="10"/>
      <c r="O21" s="14"/>
      <c r="P21" s="14"/>
    </row>
    <row r="22" spans="1:19" x14ac:dyDescent="0.55000000000000004">
      <c r="A22" s="121" t="s">
        <v>17</v>
      </c>
      <c r="B22" s="122"/>
      <c r="C22" s="123"/>
      <c r="D22" s="9">
        <f>'Post-Programme'!H19</f>
        <v>0</v>
      </c>
      <c r="E22" s="9">
        <f>'Post-Programme'!I19</f>
        <v>0</v>
      </c>
      <c r="F22" s="9">
        <f>'Post-Programme'!J19</f>
        <v>0</v>
      </c>
      <c r="G22" s="9">
        <f>'Post-Programme'!K19</f>
        <v>0</v>
      </c>
      <c r="H22" s="9">
        <f>'Post-Programme'!L19</f>
        <v>0</v>
      </c>
      <c r="I22" s="9">
        <f>'Post-Programme'!M19</f>
        <v>0</v>
      </c>
      <c r="J22" s="9">
        <f>'Post-Programme'!N19</f>
        <v>0</v>
      </c>
      <c r="K22" s="9">
        <f>'Post-Programme'!O19</f>
        <v>0</v>
      </c>
      <c r="L22" s="9">
        <f>'Post-Programme'!P19</f>
        <v>0</v>
      </c>
      <c r="M22" s="9">
        <f>'Post-Programme'!Q19</f>
        <v>0</v>
      </c>
      <c r="N22" s="10"/>
      <c r="O22" s="14"/>
      <c r="P22" s="14"/>
    </row>
    <row r="23" spans="1:19" x14ac:dyDescent="0.55000000000000004">
      <c r="A23" s="121" t="s">
        <v>19</v>
      </c>
      <c r="B23" s="122"/>
      <c r="C23" s="123"/>
      <c r="D23" s="9">
        <f>'Post-Programme'!H20</f>
        <v>0</v>
      </c>
      <c r="E23" s="9">
        <f>'Post-Programme'!I20</f>
        <v>0</v>
      </c>
      <c r="F23" s="9">
        <f>'Post-Programme'!J20</f>
        <v>0</v>
      </c>
      <c r="G23" s="9">
        <f>'Post-Programme'!K20</f>
        <v>0</v>
      </c>
      <c r="H23" s="9">
        <f>'Post-Programme'!L20</f>
        <v>0</v>
      </c>
      <c r="I23" s="9">
        <f>'Post-Programme'!M20</f>
        <v>0</v>
      </c>
      <c r="J23" s="9">
        <f>'Post-Programme'!N20</f>
        <v>0</v>
      </c>
      <c r="K23" s="9">
        <f>'Post-Programme'!O20</f>
        <v>0</v>
      </c>
      <c r="L23" s="9">
        <f>'Post-Programme'!P20</f>
        <v>0</v>
      </c>
      <c r="M23" s="9">
        <f>'Post-Programme'!Q20</f>
        <v>0</v>
      </c>
      <c r="N23" s="10"/>
      <c r="O23" s="14"/>
      <c r="P23" s="14"/>
    </row>
    <row r="24" spans="1:19" x14ac:dyDescent="0.55000000000000004">
      <c r="A24" s="121" t="s">
        <v>20</v>
      </c>
      <c r="B24" s="122"/>
      <c r="C24" s="123"/>
      <c r="D24" s="9">
        <f>'Post-Programme'!H21</f>
        <v>0</v>
      </c>
      <c r="E24" s="9">
        <f>'Post-Programme'!I21</f>
        <v>0</v>
      </c>
      <c r="F24" s="9">
        <f>'Post-Programme'!J21</f>
        <v>0</v>
      </c>
      <c r="G24" s="9">
        <f>'Post-Programme'!K21</f>
        <v>0</v>
      </c>
      <c r="H24" s="9">
        <f>'Post-Programme'!L21</f>
        <v>0</v>
      </c>
      <c r="I24" s="9">
        <f>'Post-Programme'!M21</f>
        <v>0</v>
      </c>
      <c r="J24" s="9">
        <f>'Post-Programme'!N21</f>
        <v>0</v>
      </c>
      <c r="K24" s="9">
        <f>'Post-Programme'!O21</f>
        <v>0</v>
      </c>
      <c r="L24" s="9">
        <f>'Post-Programme'!P21</f>
        <v>0</v>
      </c>
      <c r="M24" s="9">
        <f>'Post-Programme'!Q21</f>
        <v>0</v>
      </c>
      <c r="N24" s="10"/>
      <c r="O24" s="14"/>
      <c r="P24" s="14"/>
    </row>
    <row r="25" spans="1:19" x14ac:dyDescent="0.55000000000000004">
      <c r="A25" s="121" t="s">
        <v>21</v>
      </c>
      <c r="B25" s="122"/>
      <c r="C25" s="123"/>
      <c r="D25" s="9">
        <f>'Post-Programme'!H22</f>
        <v>0</v>
      </c>
      <c r="E25" s="9">
        <f>'Post-Programme'!I22</f>
        <v>0</v>
      </c>
      <c r="F25" s="9">
        <f>'Post-Programme'!J22</f>
        <v>0</v>
      </c>
      <c r="G25" s="9">
        <f>'Post-Programme'!K22</f>
        <v>0</v>
      </c>
      <c r="H25" s="9">
        <f>'Post-Programme'!L22</f>
        <v>0</v>
      </c>
      <c r="I25" s="9">
        <f>'Post-Programme'!M22</f>
        <v>0</v>
      </c>
      <c r="J25" s="9">
        <f>'Post-Programme'!N22</f>
        <v>0</v>
      </c>
      <c r="K25" s="9">
        <f>'Post-Programme'!O22</f>
        <v>0</v>
      </c>
      <c r="L25" s="9">
        <f>'Post-Programme'!P22</f>
        <v>0</v>
      </c>
      <c r="M25" s="9">
        <f>'Post-Programme'!Q22</f>
        <v>0</v>
      </c>
      <c r="N25" s="5"/>
    </row>
    <row r="26" spans="1:19" x14ac:dyDescent="0.55000000000000004">
      <c r="A26" s="121" t="s">
        <v>22</v>
      </c>
      <c r="B26" s="122"/>
      <c r="C26" s="123"/>
      <c r="D26" s="9">
        <f>'Post-Programme'!H23</f>
        <v>0</v>
      </c>
      <c r="E26" s="9">
        <f>'Post-Programme'!I23</f>
        <v>0</v>
      </c>
      <c r="F26" s="9">
        <f>'Post-Programme'!J23</f>
        <v>0</v>
      </c>
      <c r="G26" s="9">
        <f>'Post-Programme'!K23</f>
        <v>0</v>
      </c>
      <c r="H26" s="9">
        <f>'Post-Programme'!L23</f>
        <v>0</v>
      </c>
      <c r="I26" s="9">
        <f>'Post-Programme'!M23</f>
        <v>0</v>
      </c>
      <c r="J26" s="9">
        <f>'Post-Programme'!N23</f>
        <v>0</v>
      </c>
      <c r="K26" s="9">
        <f>'Post-Programme'!O23</f>
        <v>0</v>
      </c>
      <c r="L26" s="9">
        <f>'Post-Programme'!P23</f>
        <v>0</v>
      </c>
      <c r="M26" s="9">
        <f>'Post-Programme'!Q23</f>
        <v>0</v>
      </c>
      <c r="N26" s="12"/>
      <c r="O26" s="12" t="s">
        <v>37</v>
      </c>
      <c r="P26" s="6"/>
      <c r="Q26" s="6"/>
    </row>
    <row r="27" spans="1:19" x14ac:dyDescent="0.55000000000000004">
      <c r="A27" s="121" t="s">
        <v>18</v>
      </c>
      <c r="B27" s="122"/>
      <c r="C27" s="123"/>
      <c r="D27" s="9">
        <f>'Post-Programme'!H24</f>
        <v>0</v>
      </c>
      <c r="E27" s="9">
        <f>'Post-Programme'!I24</f>
        <v>0</v>
      </c>
      <c r="F27" s="9">
        <f>'Post-Programme'!J24</f>
        <v>0</v>
      </c>
      <c r="G27" s="9">
        <f>'Post-Programme'!K24</f>
        <v>0</v>
      </c>
      <c r="H27" s="9">
        <f>'Post-Programme'!L24</f>
        <v>0</v>
      </c>
      <c r="I27" s="9">
        <f>'Post-Programme'!M24</f>
        <v>0</v>
      </c>
      <c r="J27" s="9">
        <f>'Post-Programme'!N24</f>
        <v>0</v>
      </c>
      <c r="K27" s="9">
        <f>'Post-Programme'!O24</f>
        <v>0</v>
      </c>
      <c r="L27" s="9">
        <f>'Post-Programme'!P24</f>
        <v>0</v>
      </c>
      <c r="M27" s="9">
        <f>'Post-Programme'!Q24</f>
        <v>0</v>
      </c>
      <c r="N27" s="11"/>
      <c r="O27" s="13" t="s">
        <v>32</v>
      </c>
      <c r="P27" s="6" t="s">
        <v>34</v>
      </c>
    </row>
    <row r="28" spans="1:19" x14ac:dyDescent="0.55000000000000004">
      <c r="A28" s="121" t="s">
        <v>23</v>
      </c>
      <c r="B28" s="122"/>
      <c r="C28" s="123"/>
      <c r="D28" s="9">
        <f>'Post-Programme'!H24</f>
        <v>0</v>
      </c>
      <c r="E28" s="9">
        <f>'Post-Programme'!I24</f>
        <v>0</v>
      </c>
      <c r="F28" s="9">
        <f>'Post-Programme'!J24</f>
        <v>0</v>
      </c>
      <c r="G28" s="9">
        <f>'Post-Programme'!K24</f>
        <v>0</v>
      </c>
      <c r="H28" s="9">
        <f>'Post-Programme'!L24</f>
        <v>0</v>
      </c>
      <c r="I28" s="9">
        <f>'Post-Programme'!M24</f>
        <v>0</v>
      </c>
      <c r="J28" s="9">
        <f>'Post-Programme'!N24</f>
        <v>0</v>
      </c>
      <c r="K28" s="9">
        <f>'Post-Programme'!O24</f>
        <v>0</v>
      </c>
      <c r="L28" s="9">
        <f>'Post-Programme'!P24</f>
        <v>0</v>
      </c>
      <c r="M28" s="9">
        <f>'Post-Programme'!Q24</f>
        <v>0</v>
      </c>
      <c r="N28" s="10" t="s">
        <v>29</v>
      </c>
      <c r="O28" s="14" t="e">
        <f>(COUNTIF($D$10:$M$10,"Yes"))/(COUNTIF($D$10:$M$10,"&lt;&gt;0"))</f>
        <v>#DIV/0!</v>
      </c>
      <c r="P28" s="14" t="e">
        <f>(COUNTIF($D$10:$M$10,"No"))/(COUNTIF($D$10:$M$10,"&lt;&gt;0"))</f>
        <v>#DIV/0!</v>
      </c>
    </row>
    <row r="29" spans="1:19" x14ac:dyDescent="0.55000000000000004">
      <c r="A29" s="121" t="s">
        <v>24</v>
      </c>
      <c r="B29" s="122"/>
      <c r="C29" s="123"/>
      <c r="D29" s="9">
        <f>'Post-Programme'!H26</f>
        <v>0</v>
      </c>
      <c r="E29" s="9">
        <f>'Post-Programme'!I26</f>
        <v>0</v>
      </c>
      <c r="F29" s="9">
        <f>'Post-Programme'!J26</f>
        <v>0</v>
      </c>
      <c r="G29" s="9">
        <f>'Post-Programme'!K26</f>
        <v>0</v>
      </c>
      <c r="H29" s="9">
        <f>'Post-Programme'!L26</f>
        <v>0</v>
      </c>
      <c r="I29" s="9">
        <f>'Post-Programme'!M26</f>
        <v>0</v>
      </c>
      <c r="J29" s="9">
        <f>'Post-Programme'!N26</f>
        <v>0</v>
      </c>
      <c r="K29" s="9">
        <f>'Post-Programme'!O26</f>
        <v>0</v>
      </c>
      <c r="L29" s="9">
        <f>'Post-Programme'!P26</f>
        <v>0</v>
      </c>
      <c r="M29" s="9">
        <f>'Post-Programme'!Q26</f>
        <v>0</v>
      </c>
      <c r="N29" s="10" t="s">
        <v>87</v>
      </c>
      <c r="O29" s="14" t="e">
        <f>(COUNTIF($D$27:$M$27,"Yes"))/(COUNTIF($D$27:$M$27,"&lt;&gt;0"))</f>
        <v>#DIV/0!</v>
      </c>
      <c r="P29" s="14" t="e">
        <f>(COUNTIF($D$27:$M$27,"No"))/(COUNTIF($D$27:$M$27,"&lt;&gt;0"))</f>
        <v>#DIV/0!</v>
      </c>
    </row>
    <row r="30" spans="1:19" x14ac:dyDescent="0.55000000000000004">
      <c r="A30" s="121" t="s">
        <v>25</v>
      </c>
      <c r="B30" s="122"/>
      <c r="C30" s="123"/>
      <c r="D30" s="9">
        <f>'Post-Programme'!H27</f>
        <v>0</v>
      </c>
      <c r="E30" s="9">
        <f>'Post-Programme'!I27</f>
        <v>0</v>
      </c>
      <c r="F30" s="9">
        <f>'Post-Programme'!J27</f>
        <v>0</v>
      </c>
      <c r="G30" s="9">
        <f>'Post-Programme'!K27</f>
        <v>0</v>
      </c>
      <c r="H30" s="9">
        <f>'Post-Programme'!L27</f>
        <v>0</v>
      </c>
      <c r="I30" s="9">
        <f>'Post-Programme'!M27</f>
        <v>0</v>
      </c>
      <c r="J30" s="9">
        <f>'Post-Programme'!N27</f>
        <v>0</v>
      </c>
      <c r="K30" s="9">
        <f>'Post-Programme'!O27</f>
        <v>0</v>
      </c>
      <c r="L30" s="9">
        <f>'Post-Programme'!P27</f>
        <v>0</v>
      </c>
      <c r="M30" s="9">
        <f>'Post-Programme'!Q27</f>
        <v>0</v>
      </c>
    </row>
    <row r="31" spans="1:19" x14ac:dyDescent="0.55000000000000004">
      <c r="A31" s="121" t="s">
        <v>33</v>
      </c>
      <c r="B31" s="122"/>
      <c r="C31" s="123"/>
      <c r="D31" s="9" t="str">
        <f xml:space="preserve"> IF(D30=0,"n/a",'Post-Programme'!H28)</f>
        <v>n/a</v>
      </c>
      <c r="E31" s="9" t="str">
        <f xml:space="preserve"> IF(E30=0,"n/a",'Post-Programme'!I28)</f>
        <v>n/a</v>
      </c>
      <c r="F31" s="9" t="str">
        <f xml:space="preserve"> IF(F30=0,"n/a",'Post-Programme'!J28)</f>
        <v>n/a</v>
      </c>
      <c r="G31" s="9" t="str">
        <f xml:space="preserve"> IF(G30=0,"n/a",'Post-Programme'!K28)</f>
        <v>n/a</v>
      </c>
      <c r="H31" s="9" t="str">
        <f xml:space="preserve"> IF(H30=0,"n/a",'Post-Programme'!L28)</f>
        <v>n/a</v>
      </c>
      <c r="I31" s="9" t="str">
        <f xml:space="preserve"> IF(I30=0,"n/a",'Post-Programme'!M28)</f>
        <v>n/a</v>
      </c>
      <c r="J31" s="9" t="str">
        <f xml:space="preserve"> IF(J30=0,"n/a",'Post-Programme'!N28)</f>
        <v>n/a</v>
      </c>
      <c r="K31" s="9" t="str">
        <f xml:space="preserve"> IF(K30=0,"n/a",'Post-Programme'!O28)</f>
        <v>n/a</v>
      </c>
      <c r="L31" s="9" t="str">
        <f xml:space="preserve"> IF(L30=0,"n/a",'Post-Programme'!P28)</f>
        <v>n/a</v>
      </c>
      <c r="M31" s="9" t="str">
        <f xml:space="preserve"> IF(M30=0,"n/a",'Post-Programme'!Q28)</f>
        <v>n/a</v>
      </c>
      <c r="N31" s="12"/>
      <c r="O31" s="12" t="s">
        <v>38</v>
      </c>
      <c r="P31" s="6"/>
      <c r="Q31" s="6"/>
    </row>
    <row r="32" spans="1:19" x14ac:dyDescent="0.55000000000000004">
      <c r="A32" s="124" t="s">
        <v>44</v>
      </c>
      <c r="B32" s="124"/>
      <c r="C32" s="124"/>
      <c r="D32" s="9" t="str">
        <f t="shared" ref="D32:M32" si="1">IF(D30=D31,"Yes","No")</f>
        <v>No</v>
      </c>
      <c r="E32" s="9" t="str">
        <f t="shared" si="1"/>
        <v>No</v>
      </c>
      <c r="F32" s="9" t="str">
        <f t="shared" si="1"/>
        <v>No</v>
      </c>
      <c r="G32" s="9" t="str">
        <f t="shared" si="1"/>
        <v>No</v>
      </c>
      <c r="H32" s="9" t="str">
        <f t="shared" si="1"/>
        <v>No</v>
      </c>
      <c r="I32" s="9" t="str">
        <f t="shared" si="1"/>
        <v>No</v>
      </c>
      <c r="J32" s="9" t="str">
        <f t="shared" si="1"/>
        <v>No</v>
      </c>
      <c r="K32" s="9" t="str">
        <f t="shared" si="1"/>
        <v>No</v>
      </c>
      <c r="L32" s="9" t="str">
        <f t="shared" si="1"/>
        <v>No</v>
      </c>
      <c r="M32" s="9" t="str">
        <f t="shared" si="1"/>
        <v>No</v>
      </c>
      <c r="N32" s="11"/>
      <c r="O32" s="13" t="s">
        <v>52</v>
      </c>
      <c r="P32" s="6" t="s">
        <v>26</v>
      </c>
      <c r="Q32" s="6" t="s">
        <v>53</v>
      </c>
      <c r="R32" s="15" t="s">
        <v>27</v>
      </c>
      <c r="S32" s="15" t="s">
        <v>74</v>
      </c>
    </row>
    <row r="33" spans="1:19" x14ac:dyDescent="0.55000000000000004">
      <c r="A33" s="126" t="s">
        <v>96</v>
      </c>
      <c r="B33" s="127"/>
      <c r="C33" s="128"/>
      <c r="D33" s="9">
        <f>'Post-Programme'!H30</f>
        <v>0</v>
      </c>
      <c r="E33" s="9">
        <f>'Post-Programme'!I30</f>
        <v>0</v>
      </c>
      <c r="F33" s="9">
        <f>'Post-Programme'!J30</f>
        <v>0</v>
      </c>
      <c r="G33" s="9">
        <f>'Post-Programme'!K30</f>
        <v>0</v>
      </c>
      <c r="H33" s="9">
        <f>'Post-Programme'!L30</f>
        <v>0</v>
      </c>
      <c r="I33" s="9">
        <f>'Post-Programme'!M30</f>
        <v>0</v>
      </c>
      <c r="J33" s="9">
        <f>'Post-Programme'!N30</f>
        <v>0</v>
      </c>
      <c r="K33" s="9">
        <f>'Post-Programme'!O30</f>
        <v>0</v>
      </c>
      <c r="L33" s="9">
        <f>'Post-Programme'!P30</f>
        <v>0</v>
      </c>
      <c r="M33" s="9">
        <f>'Post-Programme'!Q30</f>
        <v>0</v>
      </c>
      <c r="N33" s="10" t="s">
        <v>29</v>
      </c>
      <c r="O33" s="14" t="e">
        <f>(COUNTIF(D13:M13,"Care Home"))/(COUNTIF(D13:M13,"&lt;&gt;0"))</f>
        <v>#DIV/0!</v>
      </c>
      <c r="P33" s="14" t="e">
        <f>(COUNTIF($D$13:$M$13,"Hospice"))/(COUNTIF($D$13:$M$13,"&lt;&gt;0"))</f>
        <v>#DIV/0!</v>
      </c>
      <c r="Q33" s="14" t="e">
        <f>(COUNTIF($D$13:$M$13,"Home"))/(COUNTIF($D$13:$M$13,"&lt;&gt;0"))</f>
        <v>#DIV/0!</v>
      </c>
      <c r="R33" s="14" t="e">
        <f>(COUNTIF($D$13:$M$13,"Hospital"))/(COUNTIF($D$13:$M$13,"&lt;&gt;0"))</f>
        <v>#DIV/0!</v>
      </c>
      <c r="S33" s="14" t="e">
        <f>(COUNTIF($D$13:$M$13,"Unrecorded"))/(COUNTIF($D$13:$M$13,"&lt;&gt;0"))</f>
        <v>#DIV/0!</v>
      </c>
    </row>
    <row r="34" spans="1:19" x14ac:dyDescent="0.55000000000000004">
      <c r="N34" s="10" t="s">
        <v>87</v>
      </c>
      <c r="O34" s="14" t="e">
        <f>(COUNTIF($D$30:$M$30,"Care Home"))/(COUNTIF($D$30:$M$30,"&lt;&gt;0"))</f>
        <v>#DIV/0!</v>
      </c>
      <c r="P34" s="14" t="e">
        <f>(COUNTIF($D$30:$M$30,"Hospice"))/(COUNTIF($D$30:$M$30,"&lt;&gt;0"))</f>
        <v>#DIV/0!</v>
      </c>
      <c r="Q34" s="14" t="e">
        <f>(COUNTIF($D$30:$M$30,"Home"))/(COUNTIF($D$30:$M$30,"&lt;&gt;0"))</f>
        <v>#DIV/0!</v>
      </c>
      <c r="R34" s="14" t="e">
        <f>(COUNTIF($D$30:$M$30,"Hospital"))/(COUNTIF($D$30:$M$30,"&lt;&gt;0"))</f>
        <v>#DIV/0!</v>
      </c>
      <c r="S34" s="14" t="e">
        <f>(COUNTIF($D$30:$M$30,"Unrecorded"))/(COUNTIF($D$30:$M$30,"&lt;&gt;0"))</f>
        <v>#DIV/0!</v>
      </c>
    </row>
    <row r="35" spans="1:19" x14ac:dyDescent="0.55000000000000004">
      <c r="D35" s="16" t="s">
        <v>31</v>
      </c>
      <c r="E35" s="16" t="s">
        <v>87</v>
      </c>
      <c r="N35" s="10"/>
      <c r="O35" s="14"/>
      <c r="P35" s="14"/>
      <c r="Q35" s="14"/>
      <c r="R35" s="14"/>
      <c r="S35" s="14"/>
    </row>
    <row r="36" spans="1:19" x14ac:dyDescent="0.55000000000000004">
      <c r="A36" s="125" t="s">
        <v>40</v>
      </c>
      <c r="B36" s="125"/>
      <c r="C36" s="125"/>
      <c r="D36" s="17">
        <f>'Pre-Programme'!E10</f>
        <v>0</v>
      </c>
      <c r="E36" s="17">
        <f>'Post-Programme'!E10</f>
        <v>0</v>
      </c>
      <c r="N36" s="10"/>
      <c r="O36" s="14" t="s">
        <v>42</v>
      </c>
      <c r="P36" s="14"/>
      <c r="Q36" s="14"/>
      <c r="R36" s="14"/>
      <c r="S36" s="14"/>
    </row>
    <row r="37" spans="1:19" x14ac:dyDescent="0.55000000000000004">
      <c r="A37" s="125" t="s">
        <v>41</v>
      </c>
      <c r="B37" s="125"/>
      <c r="C37" s="125"/>
      <c r="D37" s="17">
        <f>'Pre-Programme'!I14</f>
        <v>0</v>
      </c>
      <c r="E37" s="17">
        <f>'Post-Programme'!I14</f>
        <v>0</v>
      </c>
      <c r="N37" s="10"/>
      <c r="O37" s="14" t="s">
        <v>52</v>
      </c>
      <c r="P37" s="14" t="s">
        <v>26</v>
      </c>
      <c r="Q37" s="14" t="s">
        <v>53</v>
      </c>
      <c r="R37" s="14" t="s">
        <v>27</v>
      </c>
      <c r="S37" s="14" t="s">
        <v>43</v>
      </c>
    </row>
    <row r="38" spans="1:19" x14ac:dyDescent="0.55000000000000004">
      <c r="N38" s="10" t="s">
        <v>29</v>
      </c>
      <c r="O38" s="14">
        <f>(COUNTIF($D$14:$M$14,"Care Home"))/(COUNTIF($D$14:$M$14,"&lt;&gt;0"))</f>
        <v>0</v>
      </c>
      <c r="P38" s="14">
        <f>(COUNTIF($D$14:$M$14,"Hospice"))/(COUNTIF($D$14:$M$14,"&lt;&gt;0"))</f>
        <v>0</v>
      </c>
      <c r="Q38" s="14">
        <f>(COUNTIF($D$14:$M$14,"Home"))/(COUNTIF($D$14:$M$14,"&lt;&gt;0"))</f>
        <v>0</v>
      </c>
      <c r="R38" s="14">
        <f>(COUNTIF($D$14:$M$14,"Hospital"))/(COUNTIF($D$14:$M$14,"&lt;&gt;0"))</f>
        <v>0</v>
      </c>
      <c r="S38" s="14">
        <f>(COUNTIF($D$14:$M$14,"Ambulance"))/(COUNTIF($D$14:$M$14,"&lt;&gt;0"))</f>
        <v>0</v>
      </c>
    </row>
    <row r="39" spans="1:19" x14ac:dyDescent="0.55000000000000004">
      <c r="N39" s="10" t="s">
        <v>87</v>
      </c>
      <c r="O39" s="14">
        <f>(COUNTIF($D$31:$M$31,"Care Home"))/(COUNTIF($D$31:$M$31,"&lt;&gt;0"))</f>
        <v>0</v>
      </c>
      <c r="P39" s="14">
        <f>(COUNTIF($D$31:$M$31,"Hospice"))/(COUNTIF($D$31:$M$31,"&lt;&gt;0"))</f>
        <v>0</v>
      </c>
      <c r="Q39" s="14">
        <f>(COUNTIF($D$31:$M$31,"Home"))/(COUNTIF($D$31:$M$31,"&lt;&gt;0"))</f>
        <v>0</v>
      </c>
      <c r="R39" s="14">
        <f>(COUNTIF($D$31:$M$31,"Hospital"))/(COUNTIF($D$31:$M$31,"&lt;&gt;0"))</f>
        <v>0</v>
      </c>
      <c r="S39" s="14">
        <f>(COUNTIF($D$31:$M$31,"Ambulance"))/(COUNTIF($D$31:$M$31,"&lt;&gt;0"))</f>
        <v>0</v>
      </c>
    </row>
    <row r="40" spans="1:19" x14ac:dyDescent="0.55000000000000004">
      <c r="N40" s="10"/>
      <c r="O40" s="14"/>
      <c r="P40" s="14"/>
      <c r="Q40" s="14"/>
      <c r="R40" s="14"/>
      <c r="S40" s="14"/>
    </row>
    <row r="41" spans="1:19" x14ac:dyDescent="0.55000000000000004">
      <c r="D41" s="16" t="s">
        <v>31</v>
      </c>
      <c r="E41" s="16" t="s">
        <v>87</v>
      </c>
      <c r="N41" s="10"/>
      <c r="O41" s="14"/>
      <c r="P41" s="14"/>
      <c r="Q41" s="14"/>
      <c r="R41" s="14"/>
      <c r="S41" s="14"/>
    </row>
    <row r="42" spans="1:19" x14ac:dyDescent="0.55000000000000004">
      <c r="A42" s="125" t="s">
        <v>93</v>
      </c>
      <c r="B42" s="125"/>
      <c r="C42" s="125"/>
      <c r="D42" s="17">
        <f>SUM('Pre-Programme'!H29:Q29)</f>
        <v>0</v>
      </c>
      <c r="E42" s="17">
        <f>SUM('Post-Programme'!H29:Q29)</f>
        <v>0</v>
      </c>
      <c r="N42" s="5"/>
    </row>
    <row r="43" spans="1:19" x14ac:dyDescent="0.55000000000000004">
      <c r="N43" s="12"/>
      <c r="O43" s="12" t="s">
        <v>39</v>
      </c>
      <c r="P43" s="6"/>
      <c r="Q43" s="6"/>
    </row>
    <row r="44" spans="1:19" x14ac:dyDescent="0.55000000000000004">
      <c r="N44" s="11"/>
      <c r="O44" s="13" t="s">
        <v>29</v>
      </c>
      <c r="P44" s="6" t="s">
        <v>87</v>
      </c>
    </row>
    <row r="45" spans="1:19" x14ac:dyDescent="0.55000000000000004">
      <c r="N45" s="10"/>
      <c r="O45" s="18" t="e">
        <f>D37/D36</f>
        <v>#DIV/0!</v>
      </c>
      <c r="P45" s="18" t="e">
        <f>E37/E36</f>
        <v>#DIV/0!</v>
      </c>
    </row>
    <row r="46" spans="1:19" x14ac:dyDescent="0.55000000000000004">
      <c r="N46" s="10"/>
      <c r="O46" s="14"/>
      <c r="P46" s="14"/>
    </row>
    <row r="47" spans="1:19" x14ac:dyDescent="0.55000000000000004">
      <c r="N47" s="12"/>
      <c r="O47" s="12" t="s">
        <v>45</v>
      </c>
      <c r="P47" s="6"/>
    </row>
    <row r="48" spans="1:19" x14ac:dyDescent="0.55000000000000004">
      <c r="N48" s="5"/>
      <c r="O48" t="s">
        <v>29</v>
      </c>
      <c r="P48" t="s">
        <v>87</v>
      </c>
    </row>
    <row r="49" spans="14:16" x14ac:dyDescent="0.55000000000000004">
      <c r="N49" s="5"/>
      <c r="O49" s="14">
        <f>(COUNTIF($D$15:$M$15,"Yes"))/(COUNTIF($D$15:$M$15,"&lt;&gt;0"))</f>
        <v>0</v>
      </c>
      <c r="P49" s="14">
        <f>(COUNTIF($D$32:$M$32,"Yes"))/(COUNTIF($D$32:$M$32,"&lt;&gt;0"))</f>
        <v>0</v>
      </c>
    </row>
    <row r="50" spans="14:16" x14ac:dyDescent="0.55000000000000004">
      <c r="N50" s="5"/>
    </row>
    <row r="51" spans="14:16" x14ac:dyDescent="0.55000000000000004">
      <c r="N51" s="12"/>
      <c r="O51" s="12" t="s">
        <v>39</v>
      </c>
      <c r="P51" s="6"/>
    </row>
    <row r="52" spans="14:16" x14ac:dyDescent="0.55000000000000004">
      <c r="N52" s="11"/>
      <c r="O52" s="13" t="s">
        <v>29</v>
      </c>
      <c r="P52" s="6" t="s">
        <v>87</v>
      </c>
    </row>
    <row r="53" spans="14:16" x14ac:dyDescent="0.55000000000000004">
      <c r="N53" s="10"/>
      <c r="O53" s="18" t="e">
        <f>#REF!/#REF!</f>
        <v>#REF!</v>
      </c>
      <c r="P53" s="18" t="e">
        <f>#REF!/#REF!</f>
        <v>#REF!</v>
      </c>
    </row>
    <row r="55" spans="14:16" x14ac:dyDescent="0.55000000000000004">
      <c r="N55" s="12" t="s">
        <v>88</v>
      </c>
      <c r="O55" s="12"/>
      <c r="P55" s="6"/>
    </row>
    <row r="56" spans="14:16" x14ac:dyDescent="0.55000000000000004">
      <c r="O56" s="13" t="s">
        <v>29</v>
      </c>
      <c r="P56" s="6" t="s">
        <v>87</v>
      </c>
    </row>
    <row r="57" spans="14:16" x14ac:dyDescent="0.55000000000000004">
      <c r="N57" s="35" t="s">
        <v>2</v>
      </c>
      <c r="O57" s="36" t="e">
        <f>(COUNTIF($D$6:$M$6,"Yes"))/(COUNTIF($D$6:$M$6,"&lt;&gt;0"))</f>
        <v>#DIV/0!</v>
      </c>
      <c r="P57" s="36" t="e">
        <f>(COUNTIF($D$23:$M$23,"Yes"))/(COUNTIF($D$23:$M$23,"&lt;&gt;0"))</f>
        <v>#DIV/0!</v>
      </c>
    </row>
    <row r="58" spans="14:16" x14ac:dyDescent="0.55000000000000004">
      <c r="N58" s="35" t="s">
        <v>3</v>
      </c>
      <c r="O58" s="36" t="e">
        <f>(COUNTIF($D$6:$M$6,"No"))/(COUNTIF($D$6:$M$6,"&lt;&gt;0"))</f>
        <v>#DIV/0!</v>
      </c>
      <c r="P58" s="36" t="e">
        <f>(COUNTIF($D$23:$M$23,"No"))/(COUNTIF($D$23:$M$23,"&lt;&gt;0"))</f>
        <v>#DIV/0!</v>
      </c>
    </row>
    <row r="59" spans="14:16" x14ac:dyDescent="0.55000000000000004">
      <c r="N59" s="35"/>
      <c r="O59" s="36"/>
      <c r="P59" s="36"/>
    </row>
    <row r="60" spans="14:16" x14ac:dyDescent="0.55000000000000004">
      <c r="N60" s="12" t="s">
        <v>100</v>
      </c>
      <c r="O60" s="12"/>
      <c r="P60" s="6"/>
    </row>
    <row r="61" spans="14:16" x14ac:dyDescent="0.55000000000000004">
      <c r="O61" s="13" t="s">
        <v>29</v>
      </c>
      <c r="P61" s="6" t="s">
        <v>87</v>
      </c>
    </row>
    <row r="62" spans="14:16" x14ac:dyDescent="0.55000000000000004">
      <c r="N62" s="35" t="s">
        <v>2</v>
      </c>
      <c r="O62" s="36" t="e">
        <f>(COUNTIF($D$7:$M$7,"Yes"))/(COUNTIF($D$7:$M$7,"&lt;&gt;0"))</f>
        <v>#DIV/0!</v>
      </c>
      <c r="P62" s="36" t="e">
        <f>(COUNTIF($D$24:$M$24,"Yes"))/(COUNTIF($D$24:$M$24,"&lt;&gt;0"))</f>
        <v>#DIV/0!</v>
      </c>
    </row>
    <row r="63" spans="14:16" x14ac:dyDescent="0.55000000000000004">
      <c r="N63" s="35" t="s">
        <v>3</v>
      </c>
      <c r="O63" s="36" t="e">
        <f>(COUNTIF($D$7:$M$7,"No"))/(COUNTIF($D$7:$M$7,"&lt;&gt;0"))</f>
        <v>#DIV/0!</v>
      </c>
      <c r="P63" s="36" t="e">
        <f>(COUNTIF($D$24:$M$24,"No"))/(COUNTIF($D$24:$M$24,"&lt;&gt;0"))</f>
        <v>#DIV/0!</v>
      </c>
    </row>
    <row r="65" spans="14:16" x14ac:dyDescent="0.55000000000000004">
      <c r="N65" s="12" t="s">
        <v>101</v>
      </c>
      <c r="O65" s="12"/>
      <c r="P65" s="6"/>
    </row>
    <row r="66" spans="14:16" x14ac:dyDescent="0.55000000000000004">
      <c r="O66" s="13" t="s">
        <v>29</v>
      </c>
      <c r="P66" s="6" t="s">
        <v>87</v>
      </c>
    </row>
    <row r="67" spans="14:16" x14ac:dyDescent="0.55000000000000004">
      <c r="N67" s="35" t="s">
        <v>2</v>
      </c>
      <c r="O67" s="36" t="e">
        <f>(COUNTIF($D$8:$M$8,"Yes"))/(COUNTIF($D$8:$M$8,"&lt;&gt;0"))</f>
        <v>#DIV/0!</v>
      </c>
      <c r="P67" s="36" t="e">
        <f>(COUNTIF($D$25:$M$25,"Yes"))/(COUNTIF($D$25:$M$25,"&lt;&gt;0"))</f>
        <v>#DIV/0!</v>
      </c>
    </row>
    <row r="68" spans="14:16" x14ac:dyDescent="0.55000000000000004">
      <c r="N68" s="35" t="s">
        <v>3</v>
      </c>
      <c r="O68" s="36" t="e">
        <f>(COUNTIF($D$8:$M$8,"No"))/(COUNTIF($D$8:$M$8,"&lt;&gt;0"))</f>
        <v>#DIV/0!</v>
      </c>
      <c r="P68" s="36" t="e">
        <f>(COUNTIF($D$25:$M$25,"No"))/(COUNTIF($D$25:$M$25,"&lt;&gt;0"))</f>
        <v>#DIV/0!</v>
      </c>
    </row>
    <row r="70" spans="14:16" x14ac:dyDescent="0.55000000000000004">
      <c r="N70" s="12" t="s">
        <v>103</v>
      </c>
      <c r="O70" s="12"/>
      <c r="P70" s="6"/>
    </row>
    <row r="71" spans="14:16" x14ac:dyDescent="0.55000000000000004">
      <c r="O71" s="13" t="s">
        <v>29</v>
      </c>
      <c r="P71" s="6" t="s">
        <v>87</v>
      </c>
    </row>
    <row r="72" spans="14:16" x14ac:dyDescent="0.55000000000000004">
      <c r="N72" s="35" t="s">
        <v>2</v>
      </c>
      <c r="O72" s="36" t="e">
        <f>(COUNTIF($D$9:$M$9,"Yes"))/(COUNTIF($D$9:$M$9,"&lt;&gt;0"))</f>
        <v>#DIV/0!</v>
      </c>
      <c r="P72" s="36" t="e">
        <f>(COUNTIF($D$26:$M$26,"Yes"))/(COUNTIF($D$26:$M$26,"&lt;&gt;0"))</f>
        <v>#DIV/0!</v>
      </c>
    </row>
    <row r="73" spans="14:16" x14ac:dyDescent="0.55000000000000004">
      <c r="N73" s="35" t="s">
        <v>3</v>
      </c>
      <c r="O73" s="36" t="e">
        <f>(COUNTIF($D$9:$M$9,"No"))/(COUNTIF($D$9:$M$9,"&lt;&gt;0"))</f>
        <v>#DIV/0!</v>
      </c>
      <c r="P73" s="36" t="e">
        <f>(COUNTIF($D$26:$M$26,"No"))/(COUNTIF($D$26:$M$26,"&lt;&gt;0"))</f>
        <v>#DIV/0!</v>
      </c>
    </row>
    <row r="75" spans="14:16" x14ac:dyDescent="0.55000000000000004">
      <c r="N75" s="12" t="s">
        <v>104</v>
      </c>
      <c r="O75" s="12"/>
      <c r="P75" s="6"/>
    </row>
    <row r="76" spans="14:16" x14ac:dyDescent="0.55000000000000004">
      <c r="O76" s="13" t="s">
        <v>29</v>
      </c>
      <c r="P76" s="6" t="s">
        <v>87</v>
      </c>
    </row>
    <row r="77" spans="14:16" x14ac:dyDescent="0.55000000000000004">
      <c r="N77" s="35" t="s">
        <v>2</v>
      </c>
      <c r="O77" s="36" t="e">
        <f>(COUNTIF($D$11:$M$11,"Yes"))/(COUNTIF($D$11:$M$11,"&lt;&gt;0"))</f>
        <v>#DIV/0!</v>
      </c>
      <c r="P77" s="36" t="e">
        <f>(COUNTIF($D$28:$M$28,"Yes"))/(COUNTIF($D$28:$M$28,"&lt;&gt;0"))</f>
        <v>#DIV/0!</v>
      </c>
    </row>
    <row r="78" spans="14:16" x14ac:dyDescent="0.55000000000000004">
      <c r="N78" s="35" t="s">
        <v>3</v>
      </c>
      <c r="O78" s="36" t="e">
        <f>(COUNTIF($D$11:$M$11,"No"))/(COUNTIF($D$11:$M$11,"&lt;&gt;0"))</f>
        <v>#DIV/0!</v>
      </c>
      <c r="P78" s="36" t="e">
        <f>(COUNTIF($D$28:$M$28,"No"))/(COUNTIF($D$28:$M$28,"&lt;&gt;0"))</f>
        <v>#DIV/0!</v>
      </c>
    </row>
    <row r="80" spans="14:16" x14ac:dyDescent="0.55000000000000004">
      <c r="N80" s="12" t="s">
        <v>102</v>
      </c>
      <c r="O80" s="12"/>
      <c r="P80" s="6"/>
    </row>
    <row r="81" spans="14:16" x14ac:dyDescent="0.55000000000000004">
      <c r="O81" s="13" t="s">
        <v>29</v>
      </c>
      <c r="P81" s="6" t="s">
        <v>87</v>
      </c>
    </row>
    <row r="82" spans="14:16" x14ac:dyDescent="0.55000000000000004">
      <c r="N82" s="35" t="s">
        <v>2</v>
      </c>
      <c r="O82" s="36" t="e">
        <f>(COUNTIF($D$12:$M$12,"Yes"))/(COUNTIF($D$12:$M$12,"&lt;&gt;0"))</f>
        <v>#DIV/0!</v>
      </c>
      <c r="P82" s="36" t="e">
        <f>(COUNTIF($D$29:$M$29,"Yes"))/(COUNTIF($D$29:$M$29,"&lt;&gt;0"))</f>
        <v>#DIV/0!</v>
      </c>
    </row>
    <row r="83" spans="14:16" x14ac:dyDescent="0.55000000000000004">
      <c r="N83" s="35" t="s">
        <v>3</v>
      </c>
      <c r="O83" s="36" t="e">
        <f>(COUNTIF($D$12:$M$12,"No"))/(COUNTIF($D$12:$M$12,"&lt;&gt;0"))</f>
        <v>#DIV/0!</v>
      </c>
      <c r="P83" s="36" t="e">
        <f>(COUNTIF($D$29:$M$29,"No"))/(COUNTIF($D$29:$M$29,"&lt;&gt;0"))</f>
        <v>#DIV/0!</v>
      </c>
    </row>
    <row r="85" spans="14:16" x14ac:dyDescent="0.55000000000000004">
      <c r="N85" s="12" t="s">
        <v>105</v>
      </c>
      <c r="O85" s="12"/>
      <c r="P85" s="6"/>
    </row>
    <row r="86" spans="14:16" x14ac:dyDescent="0.55000000000000004">
      <c r="O86" s="13" t="s">
        <v>29</v>
      </c>
      <c r="P86" s="6" t="s">
        <v>87</v>
      </c>
    </row>
    <row r="87" spans="14:16" x14ac:dyDescent="0.55000000000000004">
      <c r="N87" s="35" t="s">
        <v>92</v>
      </c>
      <c r="O87" s="36" t="e">
        <f>(COUNTIF($D$16:$M$16,"Exp*****"))/(COUNTIF($D$16:$M$16,"&lt;&gt;0"))</f>
        <v>#DIV/0!</v>
      </c>
      <c r="P87" s="36" t="e">
        <f>(COUNTIF($D$33:$M$33,"Exp*****"))/(COUNTIF($D$33:$M$33,"&lt;&gt;0"))</f>
        <v>#DIV/0!</v>
      </c>
    </row>
    <row r="88" spans="14:16" x14ac:dyDescent="0.55000000000000004">
      <c r="N88" s="35" t="s">
        <v>91</v>
      </c>
      <c r="O88" s="36" t="e">
        <f>(COUNTIF($D$16:$M$16,"Unexpected"))/(COUNTIF($D$16:$M$16,"&lt;&gt;0"))</f>
        <v>#DIV/0!</v>
      </c>
      <c r="P88" s="36" t="e">
        <f>(COUNTIF($D$33:$M$33,"Unexpected"))/(COUNTIF($D$33:$M$33,"&lt;&gt;0"))</f>
        <v>#DIV/0!</v>
      </c>
    </row>
  </sheetData>
  <mergeCells count="34">
    <mergeCell ref="A29:C29"/>
    <mergeCell ref="A22:C22"/>
    <mergeCell ref="A15:C15"/>
    <mergeCell ref="A10:C10"/>
    <mergeCell ref="A42:C42"/>
    <mergeCell ref="A16:C16"/>
    <mergeCell ref="A33:C33"/>
    <mergeCell ref="A17:C17"/>
    <mergeCell ref="A32:C32"/>
    <mergeCell ref="A36:C36"/>
    <mergeCell ref="A37:C37"/>
    <mergeCell ref="A30:C30"/>
    <mergeCell ref="A31:C31"/>
    <mergeCell ref="A23:C23"/>
    <mergeCell ref="A24:C24"/>
    <mergeCell ref="A25:C25"/>
    <mergeCell ref="A26:C26"/>
    <mergeCell ref="A28:C28"/>
    <mergeCell ref="A21:C21"/>
    <mergeCell ref="A13:C13"/>
    <mergeCell ref="A14:C14"/>
    <mergeCell ref="A27:C27"/>
    <mergeCell ref="A1:C1"/>
    <mergeCell ref="A18:C18"/>
    <mergeCell ref="A20:C20"/>
    <mergeCell ref="A7:C7"/>
    <mergeCell ref="A8:C8"/>
    <mergeCell ref="A9:C9"/>
    <mergeCell ref="A11:C11"/>
    <mergeCell ref="A12:C12"/>
    <mergeCell ref="A3:C3"/>
    <mergeCell ref="A4:C4"/>
    <mergeCell ref="A5:C5"/>
    <mergeCell ref="A6:C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0"/>
  <sheetViews>
    <sheetView showRowColHeaders="0" topLeftCell="A4" workbookViewId="0">
      <selection activeCell="E10" sqref="E10:G10"/>
    </sheetView>
  </sheetViews>
  <sheetFormatPr defaultColWidth="8.83984375" defaultRowHeight="14.4" zeroHeight="1" x14ac:dyDescent="0.55000000000000004"/>
  <cols>
    <col min="1" max="1" width="4.68359375" style="1" customWidth="1"/>
    <col min="2" max="4" width="8.83984375" style="1"/>
    <col min="5" max="6" width="10.83984375" style="1" customWidth="1"/>
    <col min="7" max="7" width="30.26171875" style="1" customWidth="1"/>
    <col min="8" max="17" width="10.41796875" style="1" customWidth="1"/>
    <col min="18" max="16384" width="8.83984375" style="1"/>
  </cols>
  <sheetData>
    <row r="1" spans="2:17" x14ac:dyDescent="0.55000000000000004"/>
    <row r="2" spans="2:17" x14ac:dyDescent="0.55000000000000004"/>
    <row r="3" spans="2:17" x14ac:dyDescent="0.55000000000000004"/>
    <row r="4" spans="2:17" ht="14.5" customHeight="1" x14ac:dyDescent="0.55000000000000004">
      <c r="F4" s="95" t="s">
        <v>86</v>
      </c>
      <c r="G4" s="96"/>
      <c r="H4" s="96"/>
      <c r="I4" s="96"/>
      <c r="J4" s="97"/>
    </row>
    <row r="5" spans="2:17" ht="14.5" customHeight="1" x14ac:dyDescent="0.55000000000000004">
      <c r="F5" s="98"/>
      <c r="G5" s="99"/>
      <c r="H5" s="99"/>
      <c r="I5" s="99"/>
      <c r="J5" s="100"/>
    </row>
    <row r="6" spans="2:17" x14ac:dyDescent="0.55000000000000004"/>
    <row r="7" spans="2:17" x14ac:dyDescent="0.55000000000000004"/>
    <row r="8" spans="2:17" x14ac:dyDescent="0.55000000000000004"/>
    <row r="9" spans="2:17" x14ac:dyDescent="0.55000000000000004">
      <c r="B9" s="79" t="s">
        <v>54</v>
      </c>
      <c r="C9" s="80"/>
      <c r="D9" s="81"/>
      <c r="E9" s="101" t="str">
        <f>IF(ISBLANK('Pre-Programme'!E9:G90),"None Entered",'Pre-Programme'!E9:G90)</f>
        <v>None Entered</v>
      </c>
      <c r="F9" s="102"/>
      <c r="G9" s="103"/>
    </row>
    <row r="10" spans="2:17" x14ac:dyDescent="0.55000000000000004">
      <c r="B10" s="132" t="s">
        <v>127</v>
      </c>
      <c r="C10" s="132"/>
      <c r="D10" s="132"/>
      <c r="E10" s="82"/>
      <c r="F10" s="82"/>
      <c r="G10" s="82"/>
    </row>
    <row r="11" spans="2:17" x14ac:dyDescent="0.55000000000000004"/>
    <row r="12" spans="2:17" x14ac:dyDescent="0.55000000000000004">
      <c r="L12" s="22"/>
    </row>
    <row r="13" spans="2:17" ht="14.5" customHeight="1" x14ac:dyDescent="0.55000000000000004">
      <c r="B13" s="133" t="s">
        <v>138</v>
      </c>
      <c r="C13" s="134"/>
      <c r="D13" s="135"/>
      <c r="E13" s="136" t="s">
        <v>1</v>
      </c>
      <c r="F13" s="137"/>
      <c r="G13" s="137"/>
      <c r="H13" s="138"/>
      <c r="I13" s="108"/>
      <c r="J13" s="108"/>
    </row>
    <row r="14" spans="2:17" x14ac:dyDescent="0.55000000000000004">
      <c r="B14" s="85" t="s">
        <v>135</v>
      </c>
      <c r="C14" s="85"/>
      <c r="D14" s="85"/>
      <c r="E14" s="139" t="s">
        <v>129</v>
      </c>
      <c r="F14" s="139"/>
      <c r="G14" s="139"/>
      <c r="H14" s="139"/>
      <c r="I14" s="140"/>
      <c r="J14" s="140"/>
    </row>
    <row r="15" spans="2:17" s="2" customFormat="1" x14ac:dyDescent="0.55000000000000004"/>
    <row r="16" spans="2:17" x14ac:dyDescent="0.55000000000000004">
      <c r="B16" s="84"/>
      <c r="C16" s="84"/>
      <c r="D16" s="84"/>
      <c r="E16" s="84"/>
      <c r="F16" s="84"/>
      <c r="G16" s="84"/>
      <c r="H16" s="32" t="s">
        <v>5</v>
      </c>
      <c r="I16" s="33" t="s">
        <v>6</v>
      </c>
      <c r="J16" s="33" t="s">
        <v>7</v>
      </c>
      <c r="K16" s="33" t="s">
        <v>8</v>
      </c>
      <c r="L16" s="33" t="s">
        <v>9</v>
      </c>
      <c r="M16" s="33" t="s">
        <v>10</v>
      </c>
      <c r="N16" s="33" t="s">
        <v>11</v>
      </c>
      <c r="O16" s="33" t="s">
        <v>12</v>
      </c>
      <c r="P16" s="33" t="s">
        <v>13</v>
      </c>
      <c r="Q16" s="33" t="s">
        <v>14</v>
      </c>
    </row>
    <row r="17" spans="2:17" x14ac:dyDescent="0.55000000000000004">
      <c r="B17" s="118" t="s">
        <v>136</v>
      </c>
      <c r="C17" s="118"/>
      <c r="D17" s="118"/>
      <c r="E17" s="83" t="s">
        <v>15</v>
      </c>
      <c r="F17" s="83"/>
      <c r="G17" s="83"/>
      <c r="H17" s="37"/>
      <c r="I17" s="37"/>
      <c r="J17" s="37"/>
      <c r="K17" s="37"/>
      <c r="L17" s="37"/>
      <c r="M17" s="37"/>
      <c r="N17" s="37"/>
      <c r="O17" s="37"/>
      <c r="P17" s="37"/>
      <c r="Q17" s="37"/>
    </row>
    <row r="18" spans="2:17" x14ac:dyDescent="0.55000000000000004">
      <c r="B18" s="118"/>
      <c r="C18" s="118"/>
      <c r="D18" s="118"/>
      <c r="E18" s="58" t="s">
        <v>16</v>
      </c>
      <c r="F18" s="59"/>
      <c r="G18" s="60"/>
      <c r="H18" s="37"/>
      <c r="I18" s="37"/>
      <c r="J18" s="37"/>
      <c r="K18" s="37"/>
      <c r="L18" s="37"/>
      <c r="M18" s="37"/>
      <c r="N18" s="37"/>
      <c r="O18" s="37"/>
      <c r="P18" s="37"/>
      <c r="Q18" s="37"/>
    </row>
    <row r="19" spans="2:17" x14ac:dyDescent="0.55000000000000004">
      <c r="B19" s="118"/>
      <c r="C19" s="118"/>
      <c r="D19" s="118"/>
      <c r="E19" s="58" t="s">
        <v>17</v>
      </c>
      <c r="F19" s="59"/>
      <c r="G19" s="60"/>
      <c r="H19" s="37"/>
      <c r="I19" s="37"/>
      <c r="J19" s="37"/>
      <c r="K19" s="37"/>
      <c r="L19" s="37"/>
      <c r="M19" s="37"/>
      <c r="N19" s="37"/>
      <c r="O19" s="37"/>
      <c r="P19" s="37"/>
      <c r="Q19" s="37"/>
    </row>
    <row r="20" spans="2:17" x14ac:dyDescent="0.55000000000000004">
      <c r="B20" s="61" t="s">
        <v>135</v>
      </c>
      <c r="C20" s="62"/>
      <c r="D20" s="63"/>
      <c r="E20" s="64" t="s">
        <v>128</v>
      </c>
      <c r="F20" s="65"/>
      <c r="G20" s="66"/>
      <c r="H20" s="37"/>
      <c r="I20" s="37"/>
      <c r="J20" s="37"/>
      <c r="K20" s="37"/>
      <c r="L20" s="37"/>
      <c r="M20" s="37"/>
      <c r="N20" s="37"/>
      <c r="O20" s="37"/>
      <c r="P20" s="37"/>
      <c r="Q20" s="37"/>
    </row>
    <row r="21" spans="2:17" x14ac:dyDescent="0.55000000000000004">
      <c r="B21" s="67" t="s">
        <v>139</v>
      </c>
      <c r="C21" s="68"/>
      <c r="D21" s="69"/>
      <c r="E21" s="76" t="s">
        <v>20</v>
      </c>
      <c r="F21" s="77"/>
      <c r="G21" s="78"/>
      <c r="H21" s="37"/>
      <c r="I21" s="37"/>
      <c r="J21" s="37"/>
      <c r="K21" s="37"/>
      <c r="L21" s="37"/>
      <c r="M21" s="37"/>
      <c r="N21" s="37"/>
      <c r="O21" s="37"/>
      <c r="P21" s="37"/>
      <c r="Q21" s="37"/>
    </row>
    <row r="22" spans="2:17" x14ac:dyDescent="0.55000000000000004">
      <c r="B22" s="70"/>
      <c r="C22" s="71"/>
      <c r="D22" s="72"/>
      <c r="E22" s="76" t="s">
        <v>21</v>
      </c>
      <c r="F22" s="77"/>
      <c r="G22" s="78"/>
      <c r="H22" s="37"/>
      <c r="I22" s="37"/>
      <c r="J22" s="37"/>
      <c r="K22" s="37"/>
      <c r="L22" s="37"/>
      <c r="M22" s="37"/>
      <c r="N22" s="37"/>
      <c r="O22" s="37"/>
      <c r="P22" s="37"/>
      <c r="Q22" s="37"/>
    </row>
    <row r="23" spans="2:17" x14ac:dyDescent="0.55000000000000004">
      <c r="B23" s="73"/>
      <c r="C23" s="74"/>
      <c r="D23" s="75"/>
      <c r="E23" s="76" t="s">
        <v>22</v>
      </c>
      <c r="F23" s="77"/>
      <c r="G23" s="78"/>
      <c r="H23" s="37"/>
      <c r="I23" s="37"/>
      <c r="J23" s="37"/>
      <c r="K23" s="37"/>
      <c r="L23" s="37"/>
      <c r="M23" s="37"/>
      <c r="N23" s="37"/>
      <c r="O23" s="37"/>
      <c r="P23" s="37"/>
      <c r="Q23" s="37"/>
    </row>
    <row r="24" spans="2:17" x14ac:dyDescent="0.55000000000000004">
      <c r="B24" s="109" t="s">
        <v>136</v>
      </c>
      <c r="C24" s="110"/>
      <c r="D24" s="111"/>
      <c r="E24" s="58" t="s">
        <v>18</v>
      </c>
      <c r="F24" s="59"/>
      <c r="G24" s="60"/>
      <c r="H24" s="37"/>
      <c r="I24" s="37"/>
      <c r="J24" s="37"/>
      <c r="K24" s="37"/>
      <c r="L24" s="37"/>
      <c r="M24" s="37"/>
      <c r="N24" s="37"/>
      <c r="O24" s="37"/>
      <c r="P24" s="37"/>
      <c r="Q24" s="37"/>
    </row>
    <row r="25" spans="2:17" x14ac:dyDescent="0.55000000000000004">
      <c r="B25" s="112"/>
      <c r="C25" s="113"/>
      <c r="D25" s="114"/>
      <c r="E25" s="58" t="s">
        <v>99</v>
      </c>
      <c r="F25" s="59"/>
      <c r="G25" s="60"/>
      <c r="H25" s="37"/>
      <c r="I25" s="37"/>
      <c r="J25" s="37"/>
      <c r="K25" s="37"/>
      <c r="L25" s="37"/>
      <c r="M25" s="37"/>
      <c r="N25" s="37"/>
      <c r="O25" s="37"/>
      <c r="P25" s="37"/>
      <c r="Q25" s="37"/>
    </row>
    <row r="26" spans="2:17" x14ac:dyDescent="0.55000000000000004">
      <c r="B26" s="112"/>
      <c r="C26" s="113"/>
      <c r="D26" s="114"/>
      <c r="E26" s="58" t="s">
        <v>24</v>
      </c>
      <c r="F26" s="59"/>
      <c r="G26" s="60"/>
      <c r="H26" s="37"/>
      <c r="I26" s="37"/>
      <c r="J26" s="37"/>
      <c r="K26" s="37"/>
      <c r="L26" s="37"/>
      <c r="M26" s="37"/>
      <c r="N26" s="37"/>
      <c r="O26" s="37"/>
      <c r="P26" s="37"/>
      <c r="Q26" s="37"/>
    </row>
    <row r="27" spans="2:17" x14ac:dyDescent="0.55000000000000004">
      <c r="B27" s="112"/>
      <c r="C27" s="113"/>
      <c r="D27" s="114"/>
      <c r="E27" s="58" t="s">
        <v>65</v>
      </c>
      <c r="F27" s="59"/>
      <c r="G27" s="60"/>
      <c r="H27" s="37"/>
      <c r="I27" s="37"/>
      <c r="J27" s="37"/>
      <c r="K27" s="37"/>
      <c r="L27" s="37"/>
      <c r="M27" s="37"/>
      <c r="N27" s="37"/>
      <c r="O27" s="37"/>
      <c r="P27" s="37"/>
      <c r="Q27" s="37"/>
    </row>
    <row r="28" spans="2:17" x14ac:dyDescent="0.55000000000000004">
      <c r="B28" s="115"/>
      <c r="C28" s="116"/>
      <c r="D28" s="117"/>
      <c r="E28" s="58" t="s">
        <v>66</v>
      </c>
      <c r="F28" s="59"/>
      <c r="G28" s="60"/>
      <c r="H28" s="37"/>
      <c r="I28" s="37"/>
      <c r="J28" s="37"/>
      <c r="K28" s="37"/>
      <c r="L28" s="37"/>
      <c r="M28" s="37"/>
      <c r="N28" s="37"/>
      <c r="O28" s="37"/>
      <c r="P28" s="37"/>
      <c r="Q28" s="37"/>
    </row>
    <row r="29" spans="2:17" ht="14.5" customHeight="1" x14ac:dyDescent="0.55000000000000004">
      <c r="B29" s="86" t="s">
        <v>89</v>
      </c>
      <c r="C29" s="87"/>
      <c r="D29" s="88"/>
      <c r="E29" s="129" t="s">
        <v>131</v>
      </c>
      <c r="F29" s="130"/>
      <c r="G29" s="131"/>
      <c r="H29" s="38"/>
      <c r="I29" s="38"/>
      <c r="J29" s="38"/>
      <c r="K29" s="38"/>
      <c r="L29" s="38"/>
      <c r="M29" s="38"/>
      <c r="N29" s="38"/>
      <c r="O29" s="38"/>
      <c r="P29" s="38"/>
      <c r="Q29" s="38"/>
    </row>
    <row r="30" spans="2:17" ht="14.5" customHeight="1" x14ac:dyDescent="0.55000000000000004">
      <c r="B30" s="89"/>
      <c r="C30" s="90"/>
      <c r="D30" s="91"/>
      <c r="E30" s="129" t="s">
        <v>90</v>
      </c>
      <c r="F30" s="130"/>
      <c r="G30" s="131"/>
      <c r="H30" s="39"/>
      <c r="I30" s="39"/>
      <c r="J30" s="39"/>
      <c r="K30" s="39"/>
      <c r="L30" s="39"/>
      <c r="M30" s="39"/>
      <c r="N30" s="39"/>
      <c r="O30" s="39"/>
      <c r="P30" s="39"/>
      <c r="Q30" s="39"/>
    </row>
    <row r="31" spans="2:17" ht="14.5" customHeight="1" x14ac:dyDescent="0.55000000000000004"/>
    <row r="32" spans="2:17" ht="14.5" customHeight="1" x14ac:dyDescent="0.55000000000000004"/>
    <row r="33" ht="14.5" customHeight="1" x14ac:dyDescent="0.55000000000000004"/>
    <row r="34" ht="14.5" customHeight="1" x14ac:dyDescent="0.55000000000000004"/>
    <row r="35" ht="14.5" customHeight="1" x14ac:dyDescent="0.55000000000000004"/>
    <row r="36" ht="14.5" hidden="1" customHeight="1" x14ac:dyDescent="0.55000000000000004"/>
    <row r="37" ht="14.5" hidden="1" customHeight="1" x14ac:dyDescent="0.55000000000000004"/>
    <row r="38" ht="14.5" hidden="1" customHeight="1" x14ac:dyDescent="0.55000000000000004"/>
    <row r="39" ht="14.5" hidden="1" customHeight="1" x14ac:dyDescent="0.55000000000000004"/>
    <row r="40" ht="14.5" hidden="1" customHeight="1" x14ac:dyDescent="0.55000000000000004"/>
    <row r="41" ht="14.5" hidden="1" customHeight="1" x14ac:dyDescent="0.55000000000000004"/>
    <row r="42" ht="14.5" hidden="1" customHeight="1" x14ac:dyDescent="0.55000000000000004"/>
    <row r="43" ht="14.5" hidden="1" customHeight="1" x14ac:dyDescent="0.55000000000000004"/>
    <row r="44" ht="14.5" hidden="1" customHeight="1" x14ac:dyDescent="0.55000000000000004"/>
    <row r="45" ht="14.5" hidden="1" customHeight="1" x14ac:dyDescent="0.55000000000000004"/>
    <row r="46" ht="14.5" hidden="1" customHeight="1" x14ac:dyDescent="0.55000000000000004"/>
    <row r="47" ht="14.5" hidden="1" customHeight="1" x14ac:dyDescent="0.55000000000000004"/>
    <row r="48" ht="14.5" hidden="1" customHeight="1" x14ac:dyDescent="0.55000000000000004"/>
    <row r="49" ht="14.5" hidden="1" customHeight="1" x14ac:dyDescent="0.55000000000000004"/>
    <row r="50" ht="14.5" hidden="1" customHeight="1" x14ac:dyDescent="0.55000000000000004"/>
    <row r="51" ht="14.5" hidden="1" customHeight="1" x14ac:dyDescent="0.55000000000000004"/>
    <row r="52" ht="14.5" hidden="1" customHeight="1" x14ac:dyDescent="0.55000000000000004"/>
    <row r="53" ht="14.5" hidden="1" customHeight="1" x14ac:dyDescent="0.55000000000000004"/>
    <row r="54" ht="14.5" hidden="1" customHeight="1" x14ac:dyDescent="0.55000000000000004"/>
    <row r="55" ht="14.5" hidden="1" customHeight="1" x14ac:dyDescent="0.55000000000000004"/>
    <row r="56" ht="14.5" hidden="1" customHeight="1" x14ac:dyDescent="0.55000000000000004"/>
    <row r="57" ht="14.5" hidden="1" customHeight="1" x14ac:dyDescent="0.55000000000000004"/>
    <row r="58" ht="14.5" hidden="1" customHeight="1" x14ac:dyDescent="0.55000000000000004"/>
    <row r="59" ht="14.5" hidden="1" customHeight="1" x14ac:dyDescent="0.55000000000000004"/>
    <row r="60" ht="14.5" hidden="1" customHeight="1" x14ac:dyDescent="0.55000000000000004"/>
    <row r="61" ht="14.5" hidden="1" customHeight="1" x14ac:dyDescent="0.55000000000000004"/>
    <row r="62" ht="14.5" hidden="1" customHeight="1" x14ac:dyDescent="0.55000000000000004"/>
    <row r="63" ht="14.5" hidden="1" customHeight="1" x14ac:dyDescent="0.55000000000000004"/>
    <row r="64" ht="14.5" hidden="1" customHeight="1" x14ac:dyDescent="0.55000000000000004"/>
    <row r="65" ht="14.5" hidden="1" customHeight="1" x14ac:dyDescent="0.55000000000000004"/>
    <row r="66" ht="14.5" hidden="1" customHeight="1" x14ac:dyDescent="0.55000000000000004"/>
    <row r="67" ht="14.5" hidden="1" customHeight="1" x14ac:dyDescent="0.55000000000000004"/>
    <row r="68" ht="14.5" hidden="1" customHeight="1" x14ac:dyDescent="0.55000000000000004"/>
    <row r="69" ht="14.5" hidden="1" customHeight="1" x14ac:dyDescent="0.55000000000000004"/>
    <row r="70" ht="14.5" hidden="1" customHeight="1" x14ac:dyDescent="0.55000000000000004"/>
    <row r="71" ht="14.5" hidden="1" customHeight="1" x14ac:dyDescent="0.55000000000000004"/>
    <row r="72" ht="14.5" hidden="1" customHeight="1" x14ac:dyDescent="0.55000000000000004"/>
    <row r="73" ht="14.5" hidden="1" customHeight="1" x14ac:dyDescent="0.55000000000000004"/>
    <row r="74" ht="14.5" hidden="1" customHeight="1" x14ac:dyDescent="0.55000000000000004"/>
    <row r="75" ht="14.5" hidden="1" customHeight="1" x14ac:dyDescent="0.55000000000000004"/>
    <row r="76" ht="14.5" hidden="1" customHeight="1" x14ac:dyDescent="0.55000000000000004"/>
    <row r="77" ht="14.5" hidden="1" customHeight="1" x14ac:dyDescent="0.55000000000000004"/>
    <row r="78" ht="14.5" hidden="1" customHeight="1" x14ac:dyDescent="0.55000000000000004"/>
    <row r="79" ht="14.5" hidden="1" customHeight="1" x14ac:dyDescent="0.55000000000000004"/>
    <row r="80" ht="14.5" hidden="1" customHeight="1" x14ac:dyDescent="0.55000000000000004"/>
    <row r="81" ht="14.5" hidden="1" customHeight="1" x14ac:dyDescent="0.55000000000000004"/>
    <row r="82" ht="14.5" hidden="1" customHeight="1" x14ac:dyDescent="0.55000000000000004"/>
    <row r="83" ht="14.5" hidden="1" customHeight="1" x14ac:dyDescent="0.55000000000000004"/>
    <row r="84" ht="14.5" hidden="1" customHeight="1" x14ac:dyDescent="0.55000000000000004"/>
    <row r="85" ht="14.5" hidden="1" customHeight="1" x14ac:dyDescent="0.55000000000000004"/>
    <row r="86" ht="14.5" hidden="1" customHeight="1" x14ac:dyDescent="0.55000000000000004"/>
    <row r="87" ht="14.5" hidden="1" customHeight="1" x14ac:dyDescent="0.55000000000000004"/>
    <row r="88" ht="14.5" hidden="1" customHeight="1" x14ac:dyDescent="0.55000000000000004"/>
    <row r="89" ht="14.5" hidden="1" customHeight="1" x14ac:dyDescent="0.55000000000000004"/>
    <row r="90" ht="14.5" hidden="1" customHeight="1" x14ac:dyDescent="0.55000000000000004"/>
    <row r="91" ht="14.5" hidden="1" customHeight="1" x14ac:dyDescent="0.55000000000000004"/>
    <row r="92" ht="14.5" hidden="1" customHeight="1" x14ac:dyDescent="0.55000000000000004"/>
    <row r="93" ht="14.5" hidden="1" customHeight="1" x14ac:dyDescent="0.55000000000000004"/>
    <row r="94" ht="14.5" hidden="1" customHeight="1" x14ac:dyDescent="0.55000000000000004"/>
    <row r="95" ht="14.5" hidden="1" customHeight="1" x14ac:dyDescent="0.55000000000000004"/>
    <row r="96" ht="14.5" hidden="1" customHeight="1" x14ac:dyDescent="0.55000000000000004"/>
    <row r="97" ht="14.5" hidden="1" customHeight="1" x14ac:dyDescent="0.55000000000000004"/>
    <row r="98" ht="14.5" hidden="1" customHeight="1" x14ac:dyDescent="0.55000000000000004"/>
    <row r="99" ht="14.5" hidden="1" customHeight="1" x14ac:dyDescent="0.55000000000000004"/>
    <row r="100" ht="14.5" hidden="1" customHeight="1" x14ac:dyDescent="0.55000000000000004"/>
    <row r="101" ht="14.5" hidden="1" customHeight="1" x14ac:dyDescent="0.55000000000000004"/>
    <row r="102" ht="14.5" hidden="1" customHeight="1" x14ac:dyDescent="0.55000000000000004"/>
    <row r="103" ht="14.5" hidden="1" customHeight="1" x14ac:dyDescent="0.55000000000000004"/>
    <row r="104" ht="14.5" hidden="1" customHeight="1" x14ac:dyDescent="0.55000000000000004"/>
    <row r="105" ht="14.5" hidden="1" customHeight="1" x14ac:dyDescent="0.55000000000000004"/>
    <row r="106" ht="14.5" hidden="1" customHeight="1" x14ac:dyDescent="0.55000000000000004"/>
    <row r="107" ht="14.5" hidden="1" customHeight="1" x14ac:dyDescent="0.55000000000000004"/>
    <row r="108" ht="14.5" hidden="1" customHeight="1" x14ac:dyDescent="0.55000000000000004"/>
    <row r="109" ht="14.5" hidden="1" customHeight="1" x14ac:dyDescent="0.55000000000000004"/>
    <row r="110" ht="14.5" hidden="1" customHeight="1" x14ac:dyDescent="0.55000000000000004"/>
    <row r="111" ht="14.5" hidden="1" customHeight="1" x14ac:dyDescent="0.55000000000000004"/>
    <row r="112" ht="14.5" hidden="1" customHeight="1" x14ac:dyDescent="0.55000000000000004"/>
    <row r="113" spans="2:15" ht="14.5" hidden="1" customHeight="1" x14ac:dyDescent="0.55000000000000004"/>
    <row r="114" spans="2:15" ht="14.5" hidden="1" customHeight="1" x14ac:dyDescent="0.55000000000000004"/>
    <row r="115" spans="2:15" ht="14.5" hidden="1" customHeight="1" x14ac:dyDescent="0.55000000000000004"/>
    <row r="116" spans="2:15" s="3" customFormat="1" hidden="1" x14ac:dyDescent="0.55000000000000004">
      <c r="B116" s="1"/>
      <c r="C116" s="1"/>
      <c r="D116" s="1"/>
      <c r="E116" s="1"/>
      <c r="F116" s="1"/>
      <c r="G116" s="1"/>
      <c r="H116" s="1"/>
      <c r="I116" s="1"/>
      <c r="J116" s="1"/>
      <c r="K116" s="1"/>
      <c r="L116" s="1"/>
      <c r="M116" s="1"/>
      <c r="N116" s="1"/>
      <c r="O116" s="1"/>
    </row>
    <row r="117" spans="2:15" x14ac:dyDescent="0.55000000000000004"/>
    <row r="118" spans="2:15" x14ac:dyDescent="0.55000000000000004"/>
    <row r="119" spans="2:15" x14ac:dyDescent="0.55000000000000004"/>
    <row r="120" spans="2:15" x14ac:dyDescent="0.55000000000000004"/>
  </sheetData>
  <mergeCells count="31">
    <mergeCell ref="E27:G27"/>
    <mergeCell ref="E26:G26"/>
    <mergeCell ref="E13:H13"/>
    <mergeCell ref="I13:J13"/>
    <mergeCell ref="E14:H14"/>
    <mergeCell ref="I14:J14"/>
    <mergeCell ref="B16:G16"/>
    <mergeCell ref="F4:J5"/>
    <mergeCell ref="B9:D9"/>
    <mergeCell ref="E9:G9"/>
    <mergeCell ref="B10:D10"/>
    <mergeCell ref="E10:G10"/>
    <mergeCell ref="B13:D13"/>
    <mergeCell ref="B14:D14"/>
    <mergeCell ref="E18:G18"/>
    <mergeCell ref="B29:D30"/>
    <mergeCell ref="E29:G29"/>
    <mergeCell ref="E30:G30"/>
    <mergeCell ref="B17:D19"/>
    <mergeCell ref="E17:G17"/>
    <mergeCell ref="E28:G28"/>
    <mergeCell ref="E25:G25"/>
    <mergeCell ref="E19:G19"/>
    <mergeCell ref="B20:D20"/>
    <mergeCell ref="E20:G20"/>
    <mergeCell ref="B21:D23"/>
    <mergeCell ref="E21:G21"/>
    <mergeCell ref="E22:G22"/>
    <mergeCell ref="E23:G23"/>
    <mergeCell ref="B24:D28"/>
    <mergeCell ref="E24:G24"/>
  </mergeCells>
  <dataValidations count="1">
    <dataValidation type="whole" allowBlank="1" showInputMessage="1" showErrorMessage="1" sqref="I14:J14">
      <formula1>1</formula1>
      <formula2>1000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Sheet2!$B$4:$B$8</xm:f>
          </x14:formula1>
          <xm:sqref>H28:Q28</xm:sqref>
        </x14:dataValidation>
        <x14:dataValidation type="list" allowBlank="1" showInputMessage="1" showErrorMessage="1">
          <x14:formula1>
            <xm:f>Sheet2!$A$4:$A$8</xm:f>
          </x14:formula1>
          <xm:sqref>H27:Q27</xm:sqref>
        </x14:dataValidation>
        <x14:dataValidation type="list" allowBlank="1" showInputMessage="1" showErrorMessage="1">
          <x14:formula1>
            <xm:f>Sheet2!$A$1:$A$2</xm:f>
          </x14:formula1>
          <xm:sqref>I13:J13 H17:Q26</xm:sqref>
        </x14:dataValidation>
        <x14:dataValidation type="list" allowBlank="1" showInputMessage="1" showErrorMessage="1">
          <x14:formula1>
            <xm:f>Sheet2!$B$20:$B$21</xm:f>
          </x14:formula1>
          <xm:sqref>H30:Q30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RowColHeaders="0" workbookViewId="0">
      <selection activeCell="L9" sqref="L9"/>
    </sheetView>
  </sheetViews>
  <sheetFormatPr defaultColWidth="0" defaultRowHeight="14.4" zeroHeight="1" x14ac:dyDescent="0.55000000000000004"/>
  <cols>
    <col min="1" max="2" width="8.83984375" style="1" customWidth="1"/>
    <col min="3" max="3" width="20.15625" style="1" customWidth="1"/>
    <col min="4" max="12" width="10.83984375" style="1" customWidth="1"/>
    <col min="13" max="19" width="8.83984375" style="1" customWidth="1"/>
    <col min="20" max="16384" width="8.83984375" style="1" hidden="1"/>
  </cols>
  <sheetData>
    <row r="1" spans="3:13" x14ac:dyDescent="0.55000000000000004">
      <c r="L1" s="21"/>
    </row>
    <row r="2" spans="3:13" x14ac:dyDescent="0.55000000000000004"/>
    <row r="3" spans="3:13" ht="14.5" customHeight="1" x14ac:dyDescent="0.55000000000000004">
      <c r="G3" s="141" t="s">
        <v>67</v>
      </c>
      <c r="H3" s="142"/>
      <c r="I3" s="142"/>
      <c r="J3" s="143"/>
    </row>
    <row r="4" spans="3:13" ht="14.5" customHeight="1" x14ac:dyDescent="0.55000000000000004">
      <c r="G4" s="144"/>
      <c r="H4" s="145"/>
      <c r="I4" s="145"/>
      <c r="J4" s="146"/>
    </row>
    <row r="5" spans="3:13" x14ac:dyDescent="0.55000000000000004"/>
    <row r="6" spans="3:13" x14ac:dyDescent="0.55000000000000004">
      <c r="G6" s="79" t="s">
        <v>54</v>
      </c>
      <c r="H6" s="81"/>
      <c r="I6" s="82" t="str">
        <f>IF(ISBLANK('Pre-Programme'!E9),"None Entered",'Pre-Programme'!E9)</f>
        <v>None Entered</v>
      </c>
      <c r="J6" s="82"/>
      <c r="K6" s="82"/>
    </row>
    <row r="7" spans="3:13" x14ac:dyDescent="0.55000000000000004"/>
    <row r="8" spans="3:13" x14ac:dyDescent="0.55000000000000004"/>
    <row r="9" spans="3:13" x14ac:dyDescent="0.55000000000000004">
      <c r="D9" s="2"/>
      <c r="E9" s="2"/>
      <c r="F9" s="2"/>
      <c r="G9" s="2"/>
      <c r="H9" s="161" t="s">
        <v>29</v>
      </c>
      <c r="I9" s="161"/>
      <c r="J9" s="155" t="s">
        <v>87</v>
      </c>
      <c r="K9" s="155"/>
    </row>
    <row r="10" spans="3:13" x14ac:dyDescent="0.55000000000000004">
      <c r="C10" s="149" t="s">
        <v>70</v>
      </c>
      <c r="D10" s="150"/>
      <c r="E10" s="150"/>
      <c r="F10" s="150"/>
      <c r="G10" s="151"/>
      <c r="H10" s="174">
        <f>'Pre-Programme'!I13</f>
        <v>0</v>
      </c>
      <c r="I10" s="174"/>
      <c r="J10" s="156">
        <f xml:space="preserve"> 'Post-Programme'!I13</f>
        <v>0</v>
      </c>
      <c r="K10" s="156"/>
    </row>
    <row r="11" spans="3:13" x14ac:dyDescent="0.55000000000000004">
      <c r="C11" s="165" t="s">
        <v>71</v>
      </c>
      <c r="D11" s="166"/>
      <c r="E11" s="166"/>
      <c r="F11" s="166"/>
      <c r="G11" s="167"/>
      <c r="H11" s="148">
        <f>'Pre-Programme'!E10</f>
        <v>0</v>
      </c>
      <c r="I11" s="148"/>
      <c r="J11" s="156">
        <f xml:space="preserve"> 'Post-Programme'!E10</f>
        <v>0</v>
      </c>
      <c r="K11" s="156"/>
    </row>
    <row r="12" spans="3:13" x14ac:dyDescent="0.55000000000000004">
      <c r="C12" s="171" t="s">
        <v>4</v>
      </c>
      <c r="D12" s="172"/>
      <c r="E12" s="172"/>
      <c r="F12" s="172"/>
      <c r="G12" s="173"/>
      <c r="H12" s="148">
        <f>'Pre-Programme'!I14</f>
        <v>0</v>
      </c>
      <c r="I12" s="148"/>
      <c r="J12" s="156">
        <f xml:space="preserve"> 'Post-Programme'!I14</f>
        <v>0</v>
      </c>
      <c r="K12" s="156"/>
    </row>
    <row r="13" spans="3:13" x14ac:dyDescent="0.55000000000000004">
      <c r="C13" s="152" t="s">
        <v>68</v>
      </c>
      <c r="D13" s="153"/>
      <c r="E13" s="153"/>
      <c r="F13" s="153"/>
      <c r="G13" s="154"/>
      <c r="H13" s="157" t="str">
        <f>IFERROR(H12/H11,"No Data")</f>
        <v>No Data</v>
      </c>
      <c r="I13" s="157"/>
      <c r="J13" s="157" t="str">
        <f>IFERROR(J12/J11,"No Data")</f>
        <v>No Data</v>
      </c>
      <c r="K13" s="157"/>
    </row>
    <row r="14" spans="3:13" x14ac:dyDescent="0.55000000000000004">
      <c r="C14" s="165" t="s">
        <v>132</v>
      </c>
      <c r="D14" s="166"/>
      <c r="E14" s="166"/>
      <c r="F14" s="166"/>
      <c r="G14" s="167"/>
      <c r="H14" s="148">
        <f>SUM('Pre-Programme'!H29:Q29)</f>
        <v>0</v>
      </c>
      <c r="I14" s="148"/>
      <c r="J14" s="148">
        <f>SUM('Post-Programme'!H29:Q29)</f>
        <v>0</v>
      </c>
      <c r="K14" s="148"/>
    </row>
    <row r="15" spans="3:13" x14ac:dyDescent="0.55000000000000004">
      <c r="D15" s="25"/>
      <c r="E15" s="25"/>
      <c r="F15" s="25"/>
      <c r="G15" s="24"/>
      <c r="H15" s="24"/>
      <c r="I15" s="24"/>
      <c r="J15" s="24"/>
      <c r="K15" s="147"/>
      <c r="L15" s="147"/>
      <c r="M15" s="23"/>
    </row>
    <row r="16" spans="3:13" x14ac:dyDescent="0.55000000000000004">
      <c r="C16" s="53"/>
      <c r="D16" s="53"/>
      <c r="E16" s="53"/>
      <c r="F16" s="162" t="s">
        <v>29</v>
      </c>
      <c r="G16" s="163"/>
      <c r="H16" s="164"/>
      <c r="I16" s="168" t="s">
        <v>87</v>
      </c>
      <c r="J16" s="169"/>
      <c r="K16" s="170"/>
    </row>
    <row r="17" spans="3:16" x14ac:dyDescent="0.55000000000000004">
      <c r="E17" s="26"/>
      <c r="F17" s="28" t="s">
        <v>2</v>
      </c>
      <c r="G17" s="28" t="s">
        <v>3</v>
      </c>
      <c r="H17" s="28" t="s">
        <v>69</v>
      </c>
      <c r="I17" s="28" t="s">
        <v>2</v>
      </c>
      <c r="J17" s="28" t="s">
        <v>3</v>
      </c>
      <c r="K17" s="28" t="s">
        <v>69</v>
      </c>
    </row>
    <row r="18" spans="3:16" x14ac:dyDescent="0.55000000000000004">
      <c r="C18" s="158" t="s">
        <v>15</v>
      </c>
      <c r="D18" s="159"/>
      <c r="E18" s="160"/>
      <c r="F18" s="31">
        <f>COUNTIF('Analysis Sheet'!D3:M3,"Yes")</f>
        <v>0</v>
      </c>
      <c r="G18" s="31">
        <f>COUNTIF('Analysis Sheet'!D3:M3,"No")</f>
        <v>0</v>
      </c>
      <c r="H18" s="30" t="str">
        <f>IFERROR(F18/(SUM(F18:G18)),"No Data")</f>
        <v>No Data</v>
      </c>
      <c r="I18" s="27">
        <f>COUNTIF('Analysis Sheet'!D20:M20,"Yes")</f>
        <v>0</v>
      </c>
      <c r="J18" s="27">
        <f>COUNTIF('Analysis Sheet'!D20:M20,"No")</f>
        <v>0</v>
      </c>
      <c r="K18" s="29" t="str">
        <f>IFERROR(I18/(SUM(I18:J18)),"No Data")</f>
        <v>No Data</v>
      </c>
    </row>
    <row r="19" spans="3:16" x14ac:dyDescent="0.55000000000000004">
      <c r="C19" s="158" t="s">
        <v>16</v>
      </c>
      <c r="D19" s="159"/>
      <c r="E19" s="160"/>
      <c r="F19" s="31">
        <f>COUNTIF('Analysis Sheet'!D4:M4,"Yes")</f>
        <v>0</v>
      </c>
      <c r="G19" s="31">
        <f>COUNTIF('Analysis Sheet'!D4:M4,"No")</f>
        <v>0</v>
      </c>
      <c r="H19" s="30" t="str">
        <f t="shared" ref="H19:H27" si="0">IFERROR(F19/(SUM(F19:G19)),"No Data")</f>
        <v>No Data</v>
      </c>
      <c r="I19" s="27">
        <f>COUNTIF('Analysis Sheet'!D21:M21,"Yes")</f>
        <v>0</v>
      </c>
      <c r="J19" s="27">
        <f>COUNTIF('Analysis Sheet'!D21:M21,"No")</f>
        <v>0</v>
      </c>
      <c r="K19" s="29" t="str">
        <f t="shared" ref="K19:K27" si="1">IFERROR(I19/(SUM(I19:J19)),"No Data")</f>
        <v>No Data</v>
      </c>
    </row>
    <row r="20" spans="3:16" x14ac:dyDescent="0.55000000000000004">
      <c r="C20" s="158" t="s">
        <v>17</v>
      </c>
      <c r="D20" s="159"/>
      <c r="E20" s="160"/>
      <c r="F20" s="31">
        <f>COUNTIF('Analysis Sheet'!D5:M5,"Yes")</f>
        <v>0</v>
      </c>
      <c r="G20" s="31">
        <f>COUNTIF('Analysis Sheet'!D5:M5,"No")</f>
        <v>0</v>
      </c>
      <c r="H20" s="30" t="str">
        <f t="shared" si="0"/>
        <v>No Data</v>
      </c>
      <c r="I20" s="27">
        <f>COUNTIF('Analysis Sheet'!D22:M22,"Yes")</f>
        <v>0</v>
      </c>
      <c r="J20" s="27">
        <f>COUNTIF('Analysis Sheet'!D22:M22,"No")</f>
        <v>0</v>
      </c>
      <c r="K20" s="29" t="str">
        <f t="shared" si="1"/>
        <v>No Data</v>
      </c>
    </row>
    <row r="21" spans="3:16" x14ac:dyDescent="0.55000000000000004">
      <c r="C21" s="175" t="s">
        <v>128</v>
      </c>
      <c r="D21" s="176"/>
      <c r="E21" s="177"/>
      <c r="F21" s="31">
        <f>COUNTIF('Analysis Sheet'!D6:M6,"Yes")</f>
        <v>0</v>
      </c>
      <c r="G21" s="31">
        <f>COUNTIF('Analysis Sheet'!D6:M6,"No")</f>
        <v>0</v>
      </c>
      <c r="H21" s="30" t="str">
        <f t="shared" si="0"/>
        <v>No Data</v>
      </c>
      <c r="I21" s="27">
        <f>COUNTIF('Analysis Sheet'!D23:M23,"Yes")</f>
        <v>0</v>
      </c>
      <c r="J21" s="27">
        <f>COUNTIF('Analysis Sheet'!D23:M23,"No")</f>
        <v>0</v>
      </c>
      <c r="K21" s="29" t="str">
        <f t="shared" si="1"/>
        <v>No Data</v>
      </c>
    </row>
    <row r="22" spans="3:16" x14ac:dyDescent="0.55000000000000004">
      <c r="C22" s="178" t="s">
        <v>133</v>
      </c>
      <c r="D22" s="179"/>
      <c r="E22" s="180"/>
      <c r="F22" s="31">
        <f>COUNTIF('Analysis Sheet'!D7:M7,"Yes")</f>
        <v>0</v>
      </c>
      <c r="G22" s="31">
        <f>COUNTIF('Analysis Sheet'!D7:M7,"No")</f>
        <v>0</v>
      </c>
      <c r="H22" s="30" t="str">
        <f t="shared" si="0"/>
        <v>No Data</v>
      </c>
      <c r="I22" s="27">
        <f>COUNTIF('Analysis Sheet'!D24:M24,"Yes")</f>
        <v>0</v>
      </c>
      <c r="J22" s="27">
        <f>COUNTIF('Analysis Sheet'!D24:M24,"No")</f>
        <v>0</v>
      </c>
      <c r="K22" s="29" t="str">
        <f t="shared" si="1"/>
        <v>No Data</v>
      </c>
    </row>
    <row r="23" spans="3:16" x14ac:dyDescent="0.55000000000000004">
      <c r="C23" s="178" t="s">
        <v>21</v>
      </c>
      <c r="D23" s="179"/>
      <c r="E23" s="180"/>
      <c r="F23" s="31">
        <f>COUNTIF('Analysis Sheet'!D8:M8,"Yes")</f>
        <v>0</v>
      </c>
      <c r="G23" s="31">
        <f>COUNTIF('Analysis Sheet'!D8:M8,"No")</f>
        <v>0</v>
      </c>
      <c r="H23" s="30" t="str">
        <f t="shared" si="0"/>
        <v>No Data</v>
      </c>
      <c r="I23" s="27">
        <f>COUNTIF('Analysis Sheet'!D25:M25,"Yes")</f>
        <v>0</v>
      </c>
      <c r="J23" s="27">
        <f>COUNTIF('Analysis Sheet'!D25:M25,"No")</f>
        <v>0</v>
      </c>
      <c r="K23" s="29" t="str">
        <f t="shared" si="1"/>
        <v>No Data</v>
      </c>
    </row>
    <row r="24" spans="3:16" x14ac:dyDescent="0.55000000000000004">
      <c r="C24" s="181" t="s">
        <v>72</v>
      </c>
      <c r="D24" s="182"/>
      <c r="E24" s="183"/>
      <c r="F24" s="31">
        <f>COUNTIF('Analysis Sheet'!D9:M9,"Yes")</f>
        <v>0</v>
      </c>
      <c r="G24" s="31">
        <f>COUNTIF('Analysis Sheet'!D9:M9,"No")</f>
        <v>0</v>
      </c>
      <c r="H24" s="30" t="str">
        <f t="shared" si="0"/>
        <v>No Data</v>
      </c>
      <c r="I24" s="27">
        <f>COUNTIF('Analysis Sheet'!D26:M26,"Yes")</f>
        <v>0</v>
      </c>
      <c r="J24" s="27">
        <f>COUNTIF('Analysis Sheet'!D26:M26,"No")</f>
        <v>0</v>
      </c>
      <c r="K24" s="29" t="str">
        <f t="shared" si="1"/>
        <v>No Data</v>
      </c>
    </row>
    <row r="25" spans="3:16" x14ac:dyDescent="0.55000000000000004">
      <c r="C25" s="158" t="s">
        <v>18</v>
      </c>
      <c r="D25" s="159"/>
      <c r="E25" s="160"/>
      <c r="F25" s="31">
        <f>COUNTIF('Analysis Sheet'!D10:M10,"Yes")</f>
        <v>0</v>
      </c>
      <c r="G25" s="31">
        <f>COUNTIF('Analysis Sheet'!D10:M10,"No")</f>
        <v>0</v>
      </c>
      <c r="H25" s="30" t="str">
        <f t="shared" si="0"/>
        <v>No Data</v>
      </c>
      <c r="I25" s="27">
        <f>COUNTIF('Analysis Sheet'!D27:M27,"Yes")</f>
        <v>0</v>
      </c>
      <c r="J25" s="27">
        <f>COUNTIF('Analysis Sheet'!D27:M27,"No")</f>
        <v>0</v>
      </c>
      <c r="K25" s="29" t="str">
        <f t="shared" si="1"/>
        <v>No Data</v>
      </c>
    </row>
    <row r="26" spans="3:16" x14ac:dyDescent="0.55000000000000004">
      <c r="C26" s="184" t="s">
        <v>99</v>
      </c>
      <c r="D26" s="185"/>
      <c r="E26" s="186"/>
      <c r="F26" s="31">
        <f>COUNTIF('Analysis Sheet'!D11:M11,"Yes")</f>
        <v>0</v>
      </c>
      <c r="G26" s="31">
        <f>COUNTIF('Analysis Sheet'!D11:M11,"No")</f>
        <v>0</v>
      </c>
      <c r="H26" s="30" t="str">
        <f t="shared" si="0"/>
        <v>No Data</v>
      </c>
      <c r="I26" s="27">
        <f>COUNTIF('Analysis Sheet'!D28:M28,"Yes")</f>
        <v>0</v>
      </c>
      <c r="J26" s="27">
        <f>COUNTIF('Analysis Sheet'!D28:M28,"No")</f>
        <v>0</v>
      </c>
      <c r="K26" s="29" t="str">
        <f t="shared" si="1"/>
        <v>No Data</v>
      </c>
    </row>
    <row r="27" spans="3:16" x14ac:dyDescent="0.55000000000000004">
      <c r="C27" s="184" t="s">
        <v>24</v>
      </c>
      <c r="D27" s="185"/>
      <c r="E27" s="186"/>
      <c r="F27" s="31">
        <f>COUNTIF('Analysis Sheet'!D12:M12,"Yes")</f>
        <v>0</v>
      </c>
      <c r="G27" s="31">
        <f>COUNTIF('Analysis Sheet'!D12:M12,"No")</f>
        <v>0</v>
      </c>
      <c r="H27" s="30" t="str">
        <f t="shared" si="0"/>
        <v>No Data</v>
      </c>
      <c r="I27" s="27">
        <f>COUNTIF('Analysis Sheet'!D29:M29,"Yes")</f>
        <v>0</v>
      </c>
      <c r="J27" s="27">
        <f>COUNTIF('Analysis Sheet'!D29:M29,"No")</f>
        <v>0</v>
      </c>
      <c r="K27" s="29" t="str">
        <f t="shared" si="1"/>
        <v>No Data</v>
      </c>
    </row>
    <row r="28" spans="3:16" x14ac:dyDescent="0.55000000000000004">
      <c r="C28" s="40"/>
      <c r="D28" s="40"/>
      <c r="E28" s="40"/>
      <c r="F28" s="40"/>
      <c r="G28" s="40"/>
      <c r="H28" s="41"/>
      <c r="I28" s="41"/>
      <c r="J28" s="42"/>
      <c r="K28" s="43"/>
      <c r="L28" s="43"/>
      <c r="M28" s="44"/>
      <c r="P28" s="47"/>
    </row>
    <row r="29" spans="3:16" x14ac:dyDescent="0.55000000000000004">
      <c r="C29" s="188"/>
      <c r="D29" s="188"/>
      <c r="E29" s="188"/>
      <c r="F29" s="188"/>
      <c r="G29" s="188"/>
      <c r="H29" s="162" t="s">
        <v>29</v>
      </c>
      <c r="I29" s="164"/>
      <c r="J29" s="168" t="s">
        <v>87</v>
      </c>
      <c r="K29" s="170"/>
    </row>
    <row r="30" spans="3:16" x14ac:dyDescent="0.55000000000000004">
      <c r="E30" s="26"/>
      <c r="F30" s="26"/>
      <c r="G30" s="24"/>
      <c r="H30" s="49" t="s">
        <v>73</v>
      </c>
      <c r="I30" s="28" t="s">
        <v>69</v>
      </c>
      <c r="J30" s="49" t="s">
        <v>73</v>
      </c>
      <c r="K30" s="28" t="s">
        <v>69</v>
      </c>
    </row>
    <row r="31" spans="3:16" x14ac:dyDescent="0.55000000000000004">
      <c r="C31" s="187" t="s">
        <v>75</v>
      </c>
      <c r="D31" s="187"/>
      <c r="E31" s="187"/>
      <c r="F31" s="187"/>
      <c r="G31" s="187"/>
      <c r="H31" s="48">
        <f>COUNTIF('Analysis Sheet'!$D$13:$M$13,"Care Home")</f>
        <v>0</v>
      </c>
      <c r="I31" s="30" t="str">
        <f>IFERROR(H31/(SUM($H$31:$H$35)),"No Data")</f>
        <v>No Data</v>
      </c>
      <c r="J31" s="50">
        <f>COUNTIF('Analysis Sheet'!$D$30:$M$30,"Care Home")</f>
        <v>0</v>
      </c>
      <c r="K31" s="29" t="str">
        <f>IFERROR(J31/(SUM($J$31:$J$35)),"No Data")</f>
        <v>No Data</v>
      </c>
    </row>
    <row r="32" spans="3:16" x14ac:dyDescent="0.55000000000000004">
      <c r="C32" s="187" t="s">
        <v>76</v>
      </c>
      <c r="D32" s="187"/>
      <c r="E32" s="187"/>
      <c r="F32" s="187"/>
      <c r="G32" s="187"/>
      <c r="H32" s="48">
        <f>COUNTIF('Analysis Sheet'!$D$13:$M$13,"Hospice")</f>
        <v>0</v>
      </c>
      <c r="I32" s="30" t="str">
        <f>IFERROR(H32/(SUM($H$31:$H$35)),"No Data")</f>
        <v>No Data</v>
      </c>
      <c r="J32" s="50">
        <f>COUNTIF('Analysis Sheet'!$D$30:$M$30,"Hospice")</f>
        <v>0</v>
      </c>
      <c r="K32" s="29" t="str">
        <f>IFERROR(J32/(SUM($J$31:$J$35)),"No Data")</f>
        <v>No Data</v>
      </c>
    </row>
    <row r="33" spans="3:11" x14ac:dyDescent="0.55000000000000004">
      <c r="C33" s="187" t="s">
        <v>77</v>
      </c>
      <c r="D33" s="187"/>
      <c r="E33" s="187"/>
      <c r="F33" s="187"/>
      <c r="G33" s="187"/>
      <c r="H33" s="48">
        <f>COUNTIF('Analysis Sheet'!$D$13:$M$13,"Home")</f>
        <v>0</v>
      </c>
      <c r="I33" s="30" t="str">
        <f>IFERROR(H33/(SUM($H$31:$H$35)),"No Data")</f>
        <v>No Data</v>
      </c>
      <c r="J33" s="50">
        <f>COUNTIF('Analysis Sheet'!$D$30:$M$30,"Home")</f>
        <v>0</v>
      </c>
      <c r="K33" s="29" t="str">
        <f>IFERROR(J33/(SUM($J$31:$J$35)),"No Data")</f>
        <v>No Data</v>
      </c>
    </row>
    <row r="34" spans="3:11" x14ac:dyDescent="0.55000000000000004">
      <c r="C34" s="187" t="s">
        <v>78</v>
      </c>
      <c r="D34" s="187"/>
      <c r="E34" s="187"/>
      <c r="F34" s="187"/>
      <c r="G34" s="187"/>
      <c r="H34" s="48">
        <f>COUNTIF('Analysis Sheet'!$D$13:$M$13,"Hospital")</f>
        <v>0</v>
      </c>
      <c r="I34" s="30" t="str">
        <f>IFERROR(H34/(SUM($H$31:$H$35)),"No Data")</f>
        <v>No Data</v>
      </c>
      <c r="J34" s="50">
        <f>COUNTIF('Analysis Sheet'!$D$30:$M$30,"Hospital")</f>
        <v>0</v>
      </c>
      <c r="K34" s="29" t="str">
        <f>IFERROR(J34/(SUM($J$31:$J$35)),"No Data")</f>
        <v>No Data</v>
      </c>
    </row>
    <row r="35" spans="3:11" x14ac:dyDescent="0.55000000000000004">
      <c r="C35" s="187" t="s">
        <v>79</v>
      </c>
      <c r="D35" s="187"/>
      <c r="E35" s="187"/>
      <c r="F35" s="187"/>
      <c r="G35" s="187"/>
      <c r="H35" s="48">
        <f>COUNTIF('Analysis Sheet'!$D$13:$M$13,"Unrecorded")</f>
        <v>0</v>
      </c>
      <c r="I35" s="30" t="str">
        <f>IFERROR(H35/(SUM($H$31:$H$35)),"No Data")</f>
        <v>No Data</v>
      </c>
      <c r="J35" s="50">
        <f>COUNTIF('Analysis Sheet'!$D$30:$M$30,"Unrecorded")</f>
        <v>0</v>
      </c>
      <c r="K35" s="29" t="str">
        <f>IFERROR(J35/(SUM($J$31:$J$35)),"No Data")</f>
        <v>No Data</v>
      </c>
    </row>
    <row r="36" spans="3:11" x14ac:dyDescent="0.55000000000000004"/>
    <row r="37" spans="3:11" x14ac:dyDescent="0.55000000000000004">
      <c r="C37" s="188"/>
      <c r="D37" s="188"/>
      <c r="E37" s="188"/>
      <c r="F37" s="188"/>
      <c r="G37" s="188"/>
      <c r="H37" s="162" t="s">
        <v>29</v>
      </c>
      <c r="I37" s="164"/>
      <c r="J37" s="168" t="s">
        <v>87</v>
      </c>
      <c r="K37" s="169"/>
    </row>
    <row r="38" spans="3:11" x14ac:dyDescent="0.55000000000000004">
      <c r="E38" s="26"/>
      <c r="F38" s="26"/>
      <c r="G38" s="24"/>
      <c r="H38" s="49" t="s">
        <v>73</v>
      </c>
      <c r="I38" s="28" t="s">
        <v>69</v>
      </c>
      <c r="J38" s="52" t="s">
        <v>73</v>
      </c>
      <c r="K38" s="28" t="s">
        <v>69</v>
      </c>
    </row>
    <row r="39" spans="3:11" x14ac:dyDescent="0.55000000000000004">
      <c r="C39" s="187" t="s">
        <v>80</v>
      </c>
      <c r="D39" s="187"/>
      <c r="E39" s="187"/>
      <c r="F39" s="187"/>
      <c r="G39" s="187"/>
      <c r="H39" s="48">
        <f>COUNTIF('Analysis Sheet'!$D$14:$M$14,"Care Home")</f>
        <v>0</v>
      </c>
      <c r="I39" s="30" t="str">
        <f>IFERROR(H39/(SUM($H$39:$H$43)),"No Data")</f>
        <v>No Data</v>
      </c>
      <c r="J39" s="50">
        <f>COUNTIF('Analysis Sheet'!$D$31:$M$31,"Care Home")</f>
        <v>0</v>
      </c>
      <c r="K39" s="29" t="str">
        <f>IFERROR(J39/(SUM($J$39:$J$43)),"No Data")</f>
        <v>No Data</v>
      </c>
    </row>
    <row r="40" spans="3:11" x14ac:dyDescent="0.55000000000000004">
      <c r="C40" s="187" t="s">
        <v>81</v>
      </c>
      <c r="D40" s="187"/>
      <c r="E40" s="187"/>
      <c r="F40" s="187"/>
      <c r="G40" s="187"/>
      <c r="H40" s="48">
        <f>COUNTIF('Analysis Sheet'!$D$14:$M$14,"Hospice")</f>
        <v>0</v>
      </c>
      <c r="I40" s="30" t="str">
        <f>IFERROR(H40/(SUM($H$39:$H$43)),"No Data")</f>
        <v>No Data</v>
      </c>
      <c r="J40" s="50">
        <f>COUNTIF('Analysis Sheet'!$D$31:$M$31,"Hospice")</f>
        <v>0</v>
      </c>
      <c r="K40" s="29" t="str">
        <f>IFERROR(J40/(SUM($J$39:$J$43)),"No Data")</f>
        <v>No Data</v>
      </c>
    </row>
    <row r="41" spans="3:11" x14ac:dyDescent="0.55000000000000004">
      <c r="C41" s="187" t="s">
        <v>82</v>
      </c>
      <c r="D41" s="187"/>
      <c r="E41" s="187"/>
      <c r="F41" s="187"/>
      <c r="G41" s="187"/>
      <c r="H41" s="48">
        <f>COUNTIF('Analysis Sheet'!$D$14:$M$14,"Home")</f>
        <v>0</v>
      </c>
      <c r="I41" s="30" t="str">
        <f>IFERROR(H41/(SUM($H$39:$H$43)),"No Data")</f>
        <v>No Data</v>
      </c>
      <c r="J41" s="50">
        <f>COUNTIF('Analysis Sheet'!$D$31:$M$31,"Home")</f>
        <v>0</v>
      </c>
      <c r="K41" s="29" t="str">
        <f>IFERROR(J41/(SUM($J$39:$J$43)),"No Data")</f>
        <v>No Data</v>
      </c>
    </row>
    <row r="42" spans="3:11" x14ac:dyDescent="0.55000000000000004">
      <c r="C42" s="187" t="s">
        <v>83</v>
      </c>
      <c r="D42" s="187"/>
      <c r="E42" s="187"/>
      <c r="F42" s="187"/>
      <c r="G42" s="187"/>
      <c r="H42" s="48">
        <f>COUNTIF('Analysis Sheet'!$D$14:$M$14,"Hospital")</f>
        <v>0</v>
      </c>
      <c r="I42" s="30" t="str">
        <f>IFERROR(H42/(SUM($H$39:$H$43)),"No Data")</f>
        <v>No Data</v>
      </c>
      <c r="J42" s="50">
        <f>COUNTIF('Analysis Sheet'!$D$31:$M$31,"Hospital")</f>
        <v>0</v>
      </c>
      <c r="K42" s="29" t="str">
        <f>IFERROR(J42/(SUM($J$39:$J$43)),"No Data")</f>
        <v>No Data</v>
      </c>
    </row>
    <row r="43" spans="3:11" x14ac:dyDescent="0.55000000000000004">
      <c r="C43" s="187" t="s">
        <v>84</v>
      </c>
      <c r="D43" s="187"/>
      <c r="E43" s="187"/>
      <c r="F43" s="187"/>
      <c r="G43" s="187"/>
      <c r="H43" s="48">
        <f>COUNTIF('Analysis Sheet'!$D$14:$M$14,"Ambulance")</f>
        <v>0</v>
      </c>
      <c r="I43" s="30" t="str">
        <f>IFERROR(H43/(SUM($H$39:$H$43)),"No Data")</f>
        <v>No Data</v>
      </c>
      <c r="J43" s="50">
        <f>COUNTIF('Analysis Sheet'!$D$31:$M$31,"Ambulance")</f>
        <v>0</v>
      </c>
      <c r="K43" s="29" t="str">
        <f>IFERROR(J43/(SUM($J$39:$J$43)),"No Data")</f>
        <v>No Data</v>
      </c>
    </row>
    <row r="44" spans="3:11" x14ac:dyDescent="0.55000000000000004"/>
    <row r="45" spans="3:11" x14ac:dyDescent="0.55000000000000004">
      <c r="C45" s="188"/>
      <c r="D45" s="188"/>
      <c r="E45" s="188"/>
      <c r="F45" s="188"/>
      <c r="G45" s="188"/>
      <c r="H45" s="162" t="s">
        <v>29</v>
      </c>
      <c r="I45" s="164"/>
      <c r="J45" s="168" t="s">
        <v>87</v>
      </c>
      <c r="K45" s="170"/>
    </row>
    <row r="46" spans="3:11" x14ac:dyDescent="0.55000000000000004">
      <c r="E46" s="26"/>
      <c r="F46" s="26"/>
      <c r="G46" s="24"/>
      <c r="H46" s="49" t="s">
        <v>73</v>
      </c>
      <c r="I46" s="28" t="s">
        <v>69</v>
      </c>
      <c r="J46" s="49" t="s">
        <v>73</v>
      </c>
      <c r="K46" s="28" t="s">
        <v>69</v>
      </c>
    </row>
    <row r="47" spans="3:11" x14ac:dyDescent="0.55000000000000004">
      <c r="C47" s="189" t="s">
        <v>85</v>
      </c>
      <c r="D47" s="189"/>
      <c r="E47" s="189"/>
      <c r="F47" s="189"/>
      <c r="G47" s="189"/>
      <c r="H47" s="48">
        <f>COUNTIF('Analysis Sheet'!D15:M15,"Yes")</f>
        <v>0</v>
      </c>
      <c r="I47" s="30" t="str">
        <f>IFERROR(H47/SUM(H39:H43),"No Data")</f>
        <v>No Data</v>
      </c>
      <c r="J47" s="50">
        <f>COUNTIF('Analysis Sheet'!D32:M32,"Yes")</f>
        <v>0</v>
      </c>
      <c r="K47" s="29" t="str">
        <f>IFERROR(J47/(SUM($J$39:$J$43)),"No Data")</f>
        <v>No Data</v>
      </c>
    </row>
    <row r="48" spans="3:11" x14ac:dyDescent="0.55000000000000004">
      <c r="C48" s="189" t="s">
        <v>94</v>
      </c>
      <c r="D48" s="189"/>
      <c r="E48" s="189"/>
      <c r="F48" s="189"/>
      <c r="G48" s="189"/>
      <c r="H48" s="51">
        <f>COUNTIF('Analysis Sheet'!$D$16:$M$16,"&lt;Expected&gt;")</f>
        <v>0</v>
      </c>
      <c r="I48" s="30" t="str">
        <f>IFERROR(H48/(SUM($H$48:$H$49)),"No Data")</f>
        <v>No Data</v>
      </c>
      <c r="J48" s="48">
        <f>COUNTIF('Analysis Sheet'!$D$33:$M$33,"&lt;Expected&gt;")</f>
        <v>0</v>
      </c>
      <c r="K48" s="30" t="str">
        <f>IFERROR(J48/(SUM($J$48:$J$49)),"No Data")</f>
        <v>No Data</v>
      </c>
    </row>
    <row r="49" spans="3:11" x14ac:dyDescent="0.55000000000000004">
      <c r="C49" s="189" t="s">
        <v>95</v>
      </c>
      <c r="D49" s="189"/>
      <c r="E49" s="189"/>
      <c r="F49" s="189"/>
      <c r="G49" s="189"/>
      <c r="H49" s="51">
        <f>COUNTIF('Analysis Sheet'!$D$16:$M$16,"Unexpected")</f>
        <v>0</v>
      </c>
      <c r="I49" s="30" t="str">
        <f>IFERROR(H49/(SUM($H$48:$H$49)),"No Data")</f>
        <v>No Data</v>
      </c>
      <c r="J49" s="48">
        <f>COUNTIF('Analysis Sheet'!$D$33:$M$33,"Unexpected")</f>
        <v>0</v>
      </c>
      <c r="K49" s="30" t="str">
        <f>IFERROR(J49/(SUM($J$48:$J$49)),"No Data")</f>
        <v>No Data</v>
      </c>
    </row>
    <row r="50" spans="3:11" x14ac:dyDescent="0.55000000000000004"/>
    <row r="51" spans="3:11" x14ac:dyDescent="0.55000000000000004"/>
    <row r="52" spans="3:11" x14ac:dyDescent="0.55000000000000004"/>
    <row r="53" spans="3:11" x14ac:dyDescent="0.55000000000000004"/>
    <row r="54" spans="3:11" x14ac:dyDescent="0.55000000000000004"/>
    <row r="55" spans="3:11" hidden="1" x14ac:dyDescent="0.55000000000000004"/>
    <row r="56" spans="3:11" hidden="1" x14ac:dyDescent="0.55000000000000004"/>
    <row r="57" spans="3:11" hidden="1" x14ac:dyDescent="0.55000000000000004"/>
    <row r="58" spans="3:11" hidden="1" x14ac:dyDescent="0.55000000000000004"/>
    <row r="59" spans="3:11" hidden="1" x14ac:dyDescent="0.55000000000000004"/>
    <row r="60" spans="3:11" hidden="1" x14ac:dyDescent="0.55000000000000004"/>
    <row r="61" spans="3:11" hidden="1" x14ac:dyDescent="0.55000000000000004"/>
    <row r="62" spans="3:11" hidden="1" x14ac:dyDescent="0.55000000000000004"/>
    <row r="63" spans="3:11" x14ac:dyDescent="0.55000000000000004"/>
    <row r="64" spans="3:11" x14ac:dyDescent="0.55000000000000004"/>
    <row r="65" x14ac:dyDescent="0.55000000000000004"/>
    <row r="66" x14ac:dyDescent="0.55000000000000004"/>
  </sheetData>
  <mergeCells count="55">
    <mergeCell ref="H29:I29"/>
    <mergeCell ref="J29:K29"/>
    <mergeCell ref="J37:K37"/>
    <mergeCell ref="J45:K45"/>
    <mergeCell ref="H45:I45"/>
    <mergeCell ref="C47:G47"/>
    <mergeCell ref="C45:G45"/>
    <mergeCell ref="C48:G48"/>
    <mergeCell ref="C49:G49"/>
    <mergeCell ref="C42:G42"/>
    <mergeCell ref="C43:G43"/>
    <mergeCell ref="C37:G37"/>
    <mergeCell ref="C41:G41"/>
    <mergeCell ref="C40:G40"/>
    <mergeCell ref="C39:G39"/>
    <mergeCell ref="H37:I37"/>
    <mergeCell ref="C27:E27"/>
    <mergeCell ref="C34:G34"/>
    <mergeCell ref="C35:G35"/>
    <mergeCell ref="C33:G33"/>
    <mergeCell ref="C29:G29"/>
    <mergeCell ref="C32:G32"/>
    <mergeCell ref="C31:G31"/>
    <mergeCell ref="C21:E21"/>
    <mergeCell ref="C22:E22"/>
    <mergeCell ref="C23:E23"/>
    <mergeCell ref="C24:E24"/>
    <mergeCell ref="C26:E26"/>
    <mergeCell ref="C25:E25"/>
    <mergeCell ref="C18:E18"/>
    <mergeCell ref="C19:E19"/>
    <mergeCell ref="C20:E20"/>
    <mergeCell ref="I6:K6"/>
    <mergeCell ref="H14:I14"/>
    <mergeCell ref="H9:I9"/>
    <mergeCell ref="F16:H16"/>
    <mergeCell ref="C14:G14"/>
    <mergeCell ref="I16:K16"/>
    <mergeCell ref="C11:G11"/>
    <mergeCell ref="C12:G12"/>
    <mergeCell ref="H10:I10"/>
    <mergeCell ref="H11:I11"/>
    <mergeCell ref="H12:I12"/>
    <mergeCell ref="H13:I13"/>
    <mergeCell ref="G3:J4"/>
    <mergeCell ref="K15:L15"/>
    <mergeCell ref="G6:H6"/>
    <mergeCell ref="J14:K14"/>
    <mergeCell ref="C10:G10"/>
    <mergeCell ref="C13:G13"/>
    <mergeCell ref="J9:K9"/>
    <mergeCell ref="J10:K10"/>
    <mergeCell ref="J11:K11"/>
    <mergeCell ref="J12:K12"/>
    <mergeCell ref="J13:K13"/>
  </mergeCells>
  <conditionalFormatting sqref="H10">
    <cfRule type="containsText" dxfId="2" priority="3" operator="containsText" text="No">
      <formula>NOT(ISERROR(SEARCH("No",H10)))</formula>
    </cfRule>
  </conditionalFormatting>
  <conditionalFormatting sqref="H10 J10:J12">
    <cfRule type="containsText" dxfId="1" priority="1" operator="containsText" text="Yes">
      <formula>NOT(ISERROR(SEARCH("Yes",H10)))</formula>
    </cfRule>
    <cfRule type="containsText" dxfId="0" priority="2" operator="containsText" text="No">
      <formula>NOT(ISERROR(SEARCH("No",H10)))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35"/>
  <sheetViews>
    <sheetView showRowColHeaders="0" workbookViewId="0">
      <selection activeCell="I9" sqref="I9"/>
    </sheetView>
  </sheetViews>
  <sheetFormatPr defaultColWidth="0" defaultRowHeight="14.4" zeroHeight="1" x14ac:dyDescent="0.55000000000000004"/>
  <cols>
    <col min="1" max="1" width="4.68359375" style="1" customWidth="1"/>
    <col min="2" max="4" width="8.83984375" style="1" customWidth="1"/>
    <col min="5" max="6" width="10.83984375" style="1" customWidth="1"/>
    <col min="7" max="7" width="19.68359375" style="1" customWidth="1"/>
    <col min="8" max="21" width="8.83984375" style="1" customWidth="1"/>
    <col min="22" max="16383" width="8.83984375" style="1" hidden="1"/>
    <col min="16384" max="16384" width="0.15625" style="1" hidden="1"/>
  </cols>
  <sheetData>
    <row r="1" spans="2:13" x14ac:dyDescent="0.55000000000000004"/>
    <row r="2" spans="2:13" x14ac:dyDescent="0.55000000000000004"/>
    <row r="3" spans="2:13" x14ac:dyDescent="0.55000000000000004"/>
    <row r="4" spans="2:13" x14ac:dyDescent="0.55000000000000004"/>
    <row r="5" spans="2:13" x14ac:dyDescent="0.55000000000000004">
      <c r="F5" s="141" t="s">
        <v>98</v>
      </c>
      <c r="G5" s="142"/>
      <c r="H5" s="142"/>
      <c r="I5" s="142"/>
      <c r="J5" s="142"/>
      <c r="K5" s="142"/>
      <c r="L5" s="142"/>
      <c r="M5" s="143"/>
    </row>
    <row r="6" spans="2:13" x14ac:dyDescent="0.55000000000000004">
      <c r="F6" s="144"/>
      <c r="G6" s="145"/>
      <c r="H6" s="145"/>
      <c r="I6" s="145"/>
      <c r="J6" s="145"/>
      <c r="K6" s="145"/>
      <c r="L6" s="145"/>
      <c r="M6" s="146"/>
    </row>
    <row r="7" spans="2:13" x14ac:dyDescent="0.55000000000000004"/>
    <row r="8" spans="2:13" x14ac:dyDescent="0.55000000000000004"/>
    <row r="9" spans="2:13" x14ac:dyDescent="0.55000000000000004">
      <c r="B9" s="79" t="s">
        <v>54</v>
      </c>
      <c r="C9" s="80"/>
      <c r="D9" s="81"/>
      <c r="E9" s="190" t="str">
        <f>IF(ISBLANK('Pre-Programme'!E9),"None Entered",'Pre-Programme'!E9)</f>
        <v>None Entered</v>
      </c>
      <c r="F9" s="191"/>
      <c r="G9" s="192"/>
    </row>
    <row r="10" spans="2:13" x14ac:dyDescent="0.55000000000000004"/>
    <row r="11" spans="2:13" x14ac:dyDescent="0.55000000000000004"/>
    <row r="12" spans="2:13" x14ac:dyDescent="0.55000000000000004"/>
    <row r="13" spans="2:13" x14ac:dyDescent="0.55000000000000004"/>
    <row r="14" spans="2:13" x14ac:dyDescent="0.55000000000000004"/>
    <row r="15" spans="2:13" x14ac:dyDescent="0.55000000000000004"/>
    <row r="16" spans="2:13" x14ac:dyDescent="0.55000000000000004"/>
    <row r="17" x14ac:dyDescent="0.55000000000000004"/>
    <row r="18" x14ac:dyDescent="0.55000000000000004"/>
    <row r="19" x14ac:dyDescent="0.55000000000000004"/>
    <row r="20" x14ac:dyDescent="0.55000000000000004"/>
    <row r="21" x14ac:dyDescent="0.55000000000000004"/>
    <row r="22" x14ac:dyDescent="0.55000000000000004"/>
    <row r="23" x14ac:dyDescent="0.55000000000000004"/>
    <row r="24" x14ac:dyDescent="0.55000000000000004"/>
    <row r="25" x14ac:dyDescent="0.55000000000000004"/>
    <row r="26" x14ac:dyDescent="0.55000000000000004"/>
    <row r="27" x14ac:dyDescent="0.55000000000000004"/>
    <row r="28" x14ac:dyDescent="0.55000000000000004"/>
    <row r="29" x14ac:dyDescent="0.55000000000000004"/>
    <row r="30" x14ac:dyDescent="0.55000000000000004"/>
    <row r="31" x14ac:dyDescent="0.55000000000000004"/>
    <row r="32" x14ac:dyDescent="0.55000000000000004"/>
    <row r="33" x14ac:dyDescent="0.55000000000000004"/>
    <row r="34" x14ac:dyDescent="0.55000000000000004"/>
    <row r="35" x14ac:dyDescent="0.55000000000000004"/>
    <row r="36" x14ac:dyDescent="0.55000000000000004"/>
    <row r="37" x14ac:dyDescent="0.55000000000000004"/>
    <row r="38" x14ac:dyDescent="0.55000000000000004"/>
    <row r="39" x14ac:dyDescent="0.55000000000000004"/>
    <row r="40" x14ac:dyDescent="0.55000000000000004"/>
    <row r="41" x14ac:dyDescent="0.55000000000000004"/>
    <row r="42" x14ac:dyDescent="0.55000000000000004"/>
    <row r="43" x14ac:dyDescent="0.55000000000000004"/>
    <row r="44" x14ac:dyDescent="0.55000000000000004"/>
    <row r="45" x14ac:dyDescent="0.55000000000000004"/>
    <row r="46" x14ac:dyDescent="0.55000000000000004"/>
    <row r="47" x14ac:dyDescent="0.55000000000000004"/>
    <row r="48" x14ac:dyDescent="0.55000000000000004"/>
    <row r="49" x14ac:dyDescent="0.55000000000000004"/>
    <row r="50" x14ac:dyDescent="0.55000000000000004"/>
    <row r="51" x14ac:dyDescent="0.55000000000000004"/>
    <row r="52" x14ac:dyDescent="0.55000000000000004"/>
    <row r="53" x14ac:dyDescent="0.55000000000000004"/>
    <row r="54" x14ac:dyDescent="0.55000000000000004"/>
    <row r="55" x14ac:dyDescent="0.55000000000000004"/>
    <row r="56" x14ac:dyDescent="0.55000000000000004"/>
    <row r="57" x14ac:dyDescent="0.55000000000000004"/>
    <row r="58" x14ac:dyDescent="0.55000000000000004"/>
    <row r="59" x14ac:dyDescent="0.55000000000000004"/>
    <row r="60" x14ac:dyDescent="0.55000000000000004"/>
    <row r="61" x14ac:dyDescent="0.55000000000000004"/>
    <row r="62" x14ac:dyDescent="0.55000000000000004"/>
    <row r="63" x14ac:dyDescent="0.55000000000000004"/>
    <row r="64" x14ac:dyDescent="0.55000000000000004"/>
    <row r="65" x14ac:dyDescent="0.55000000000000004"/>
    <row r="66" x14ac:dyDescent="0.55000000000000004"/>
    <row r="67" x14ac:dyDescent="0.55000000000000004"/>
    <row r="68" x14ac:dyDescent="0.55000000000000004"/>
    <row r="69" x14ac:dyDescent="0.55000000000000004"/>
    <row r="70" x14ac:dyDescent="0.55000000000000004"/>
    <row r="71" x14ac:dyDescent="0.55000000000000004"/>
    <row r="72" x14ac:dyDescent="0.55000000000000004"/>
    <row r="73" x14ac:dyDescent="0.55000000000000004"/>
    <row r="74" x14ac:dyDescent="0.55000000000000004"/>
    <row r="75" x14ac:dyDescent="0.55000000000000004"/>
    <row r="76" x14ac:dyDescent="0.55000000000000004"/>
    <row r="77" x14ac:dyDescent="0.55000000000000004"/>
    <row r="78" x14ac:dyDescent="0.55000000000000004"/>
    <row r="79" x14ac:dyDescent="0.55000000000000004"/>
    <row r="80" x14ac:dyDescent="0.55000000000000004"/>
    <row r="81" x14ac:dyDescent="0.55000000000000004"/>
    <row r="82" x14ac:dyDescent="0.55000000000000004"/>
    <row r="83" x14ac:dyDescent="0.55000000000000004"/>
    <row r="84" x14ac:dyDescent="0.55000000000000004"/>
    <row r="85" x14ac:dyDescent="0.55000000000000004"/>
    <row r="86" x14ac:dyDescent="0.55000000000000004"/>
    <row r="87" x14ac:dyDescent="0.55000000000000004"/>
    <row r="88" x14ac:dyDescent="0.55000000000000004"/>
    <row r="89" x14ac:dyDescent="0.55000000000000004"/>
    <row r="90" x14ac:dyDescent="0.55000000000000004"/>
    <row r="91" x14ac:dyDescent="0.55000000000000004"/>
    <row r="92" x14ac:dyDescent="0.55000000000000004"/>
    <row r="93" x14ac:dyDescent="0.55000000000000004"/>
    <row r="94" x14ac:dyDescent="0.55000000000000004"/>
    <row r="95" x14ac:dyDescent="0.55000000000000004"/>
    <row r="96" x14ac:dyDescent="0.55000000000000004"/>
    <row r="97" x14ac:dyDescent="0.55000000000000004"/>
    <row r="98" x14ac:dyDescent="0.55000000000000004"/>
    <row r="99" x14ac:dyDescent="0.55000000000000004"/>
    <row r="100" x14ac:dyDescent="0.55000000000000004"/>
    <row r="101" x14ac:dyDescent="0.55000000000000004"/>
    <row r="102" x14ac:dyDescent="0.55000000000000004"/>
    <row r="103" x14ac:dyDescent="0.55000000000000004"/>
    <row r="104" x14ac:dyDescent="0.55000000000000004"/>
    <row r="105" x14ac:dyDescent="0.55000000000000004"/>
    <row r="106" x14ac:dyDescent="0.55000000000000004"/>
    <row r="107" x14ac:dyDescent="0.55000000000000004"/>
    <row r="108" x14ac:dyDescent="0.55000000000000004"/>
    <row r="109" x14ac:dyDescent="0.55000000000000004"/>
    <row r="110" x14ac:dyDescent="0.55000000000000004"/>
    <row r="111" x14ac:dyDescent="0.55000000000000004"/>
    <row r="112" x14ac:dyDescent="0.55000000000000004"/>
    <row r="113" x14ac:dyDescent="0.55000000000000004"/>
    <row r="114" x14ac:dyDescent="0.55000000000000004"/>
    <row r="115" x14ac:dyDescent="0.55000000000000004"/>
    <row r="116" x14ac:dyDescent="0.55000000000000004"/>
    <row r="117" x14ac:dyDescent="0.55000000000000004"/>
    <row r="118" x14ac:dyDescent="0.55000000000000004"/>
    <row r="119" x14ac:dyDescent="0.55000000000000004"/>
    <row r="120" x14ac:dyDescent="0.55000000000000004"/>
    <row r="121" x14ac:dyDescent="0.55000000000000004"/>
    <row r="122" x14ac:dyDescent="0.55000000000000004"/>
    <row r="123" x14ac:dyDescent="0.55000000000000004"/>
    <row r="124" x14ac:dyDescent="0.55000000000000004"/>
    <row r="125" x14ac:dyDescent="0.55000000000000004"/>
    <row r="126" x14ac:dyDescent="0.55000000000000004"/>
    <row r="127" x14ac:dyDescent="0.55000000000000004"/>
    <row r="128" x14ac:dyDescent="0.55000000000000004"/>
    <row r="129" x14ac:dyDescent="0.55000000000000004"/>
    <row r="130" x14ac:dyDescent="0.55000000000000004"/>
    <row r="131" x14ac:dyDescent="0.55000000000000004"/>
    <row r="132" x14ac:dyDescent="0.55000000000000004"/>
    <row r="133" x14ac:dyDescent="0.55000000000000004"/>
    <row r="134" x14ac:dyDescent="0.55000000000000004"/>
    <row r="135" x14ac:dyDescent="0.55000000000000004"/>
  </sheetData>
  <mergeCells count="3">
    <mergeCell ref="B9:D9"/>
    <mergeCell ref="E9:G9"/>
    <mergeCell ref="F5:M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ABEDBCC8C7BE4481E01AEC38613F9D" ma:contentTypeVersion="7" ma:contentTypeDescription="Create a new document." ma:contentTypeScope="" ma:versionID="d3da60bb81f0ab797f252a5ba7a3460f">
  <xsd:schema xmlns:xsd="http://www.w3.org/2001/XMLSchema" xmlns:xs="http://www.w3.org/2001/XMLSchema" xmlns:p="http://schemas.microsoft.com/office/2006/metadata/properties" xmlns:ns3="7665e2db-67ba-42e3-8cf3-1392456f9ae7" targetNamespace="http://schemas.microsoft.com/office/2006/metadata/properties" ma:root="true" ma:fieldsID="003b730390e4f56dd846f3e5a53f7142" ns3:_="">
    <xsd:import namespace="7665e2db-67ba-42e3-8cf3-1392456f9a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e2db-67ba-42e3-8cf3-1392456f9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4DC050-03E2-4C6E-82E7-0979C8FD4E10}">
  <ds:schemaRefs>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7665e2db-67ba-42e3-8cf3-1392456f9ae7"/>
  </ds:schemaRefs>
</ds:datastoreItem>
</file>

<file path=customXml/itemProps2.xml><?xml version="1.0" encoding="utf-8"?>
<ds:datastoreItem xmlns:ds="http://schemas.openxmlformats.org/officeDocument/2006/customXml" ds:itemID="{AA0E9099-FD05-45D8-A966-883FF7EBA213}">
  <ds:schemaRefs>
    <ds:schemaRef ds:uri="http://schemas.microsoft.com/sharepoint/v3/contenttype/forms"/>
  </ds:schemaRefs>
</ds:datastoreItem>
</file>

<file path=customXml/itemProps3.xml><?xml version="1.0" encoding="utf-8"?>
<ds:datastoreItem xmlns:ds="http://schemas.openxmlformats.org/officeDocument/2006/customXml" ds:itemID="{3251147A-0ED6-4BA9-8857-931BA045C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5e2db-67ba-42e3-8cf3-1392456f9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Pre-Programme</vt:lpstr>
      <vt:lpstr>Sheet2</vt:lpstr>
      <vt:lpstr>Analysis Sheet</vt:lpstr>
      <vt:lpstr>Post-Programme</vt:lpstr>
      <vt:lpstr>Summary</vt:lpstr>
      <vt:lpstr>Results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Daffern, Colin</dc:creator>
  <cp:lastModifiedBy>Pauline Quennell</cp:lastModifiedBy>
  <cp:lastPrinted>2017-11-27T11:23:59Z</cp:lastPrinted>
  <dcterms:created xsi:type="dcterms:W3CDTF">2017-11-23T15:36:59Z</dcterms:created>
  <dcterms:modified xsi:type="dcterms:W3CDTF">2020-11-18T09:40:48Z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0x010100D6ABEDBCC8C7BE4481E01AEC38613F9D</vt:lpwstr>
  </property>
</Properties>
</file>