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charts/chart9.xml" ContentType="application/vnd.openxmlformats-officedocument.drawingml.chart+xml"/>
  <Override PartName="/xl/theme/themeOverride1.xml" ContentType="application/vnd.openxmlformats-officedocument.themeOverride+xml"/>
  <Override PartName="/xl/drawings/drawing14.xml" ContentType="application/vnd.openxmlformats-officedocument.drawingml.chartshapes+xml"/>
  <Override PartName="/xl/charts/chart10.xml" ContentType="application/vnd.openxmlformats-officedocument.drawingml.chart+xml"/>
  <Override PartName="/xl/theme/themeOverride2.xml" ContentType="application/vnd.openxmlformats-officedocument.themeOverride+xml"/>
  <Override PartName="/xl/drawings/drawing15.xml" ContentType="application/vnd.openxmlformats-officedocument.drawingml.chartshapes+xml"/>
  <Override PartName="/xl/charts/chart11.xml" ContentType="application/vnd.openxmlformats-officedocument.drawingml.chart+xml"/>
  <Override PartName="/xl/theme/themeOverride3.xml" ContentType="application/vnd.openxmlformats-officedocument.themeOverride+xml"/>
  <Override PartName="/xl/drawings/drawing16.xml" ContentType="application/vnd.openxmlformats-officedocument.drawingml.chartshapes+xml"/>
  <Override PartName="/xl/charts/chart12.xml" ContentType="application/vnd.openxmlformats-officedocument.drawingml.chart+xml"/>
  <Override PartName="/xl/theme/themeOverride4.xml" ContentType="application/vnd.openxmlformats-officedocument.themeOverride+xml"/>
  <Override PartName="/xl/drawings/drawing17.xml" ContentType="application/vnd.openxmlformats-officedocument.drawingml.chartshapes+xml"/>
  <Override PartName="/xl/charts/chart13.xml" ContentType="application/vnd.openxmlformats-officedocument.drawingml.chart+xml"/>
  <Override PartName="/xl/theme/themeOverride5.xml" ContentType="application/vnd.openxmlformats-officedocument.themeOverride+xml"/>
  <Override PartName="/xl/drawings/drawing18.xml" ContentType="application/vnd.openxmlformats-officedocument.drawingml.chartshapes+xml"/>
  <Override PartName="/xl/charts/chart14.xml" ContentType="application/vnd.openxmlformats-officedocument.drawingml.chart+xml"/>
  <Override PartName="/xl/theme/themeOverride6.xml" ContentType="application/vnd.openxmlformats-officedocument.themeOverride+xml"/>
  <Override PartName="/xl/drawings/drawing19.xml" ContentType="application/vnd.openxmlformats-officedocument.drawingml.chartshapes+xml"/>
  <Override PartName="/xl/charts/chart15.xml" ContentType="application/vnd.openxmlformats-officedocument.drawingml.chart+xml"/>
  <Override PartName="/xl/theme/themeOverride7.xml" ContentType="application/vnd.openxmlformats-officedocument.themeOverride+xml"/>
  <Override PartName="/xl/drawings/drawing20.xml" ContentType="application/vnd.openxmlformats-officedocument.drawingml.chartshapes+xml"/>
  <Override PartName="/xl/charts/chart16.xml" ContentType="application/vnd.openxmlformats-officedocument.drawingml.chart+xml"/>
  <Override PartName="/xl/theme/themeOverride8.xml" ContentType="application/vnd.openxmlformats-officedocument.themeOverride+xml"/>
  <Override PartName="/xl/drawings/drawing21.xml" ContentType="application/vnd.openxmlformats-officedocument.drawingml.chartshapes+xml"/>
  <Override PartName="/xl/charts/chart17.xml" ContentType="application/vnd.openxmlformats-officedocument.drawingml.chart+xml"/>
  <Override PartName="/xl/theme/themeOverride9.xml" ContentType="application/vnd.openxmlformats-officedocument.themeOverride+xml"/>
  <Override PartName="/xl/drawings/drawing22.xml" ContentType="application/vnd.openxmlformats-officedocument.drawingml.chartshapes+xml"/>
  <Override PartName="/xl/charts/chart18.xml" ContentType="application/vnd.openxmlformats-officedocument.drawingml.chart+xml"/>
  <Override PartName="/xl/theme/themeOverride10.xml" ContentType="application/vnd.openxmlformats-officedocument.themeOverride+xml"/>
  <Override PartName="/xl/drawings/drawing2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https://theendoflifepartnership-my.sharepoint.com/personal/lynne_partington_eolp_org_uk/Documents/Desktop/"/>
    </mc:Choice>
  </mc:AlternateContent>
  <xr:revisionPtr revIDLastSave="51" documentId="8_{B3EC129A-243A-4FFC-BC79-805188DD62A5}" xr6:coauthVersionLast="47" xr6:coauthVersionMax="47" xr10:uidLastSave="{BC9CFF69-8CFA-4F86-B792-8EDEE99D68DB}"/>
  <bookViews>
    <workbookView xWindow="20370" yWindow="-120" windowWidth="21840" windowHeight="13140" activeTab="4" xr2:uid="{00000000-000D-0000-FFFF-FFFF00000000}"/>
  </bookViews>
  <sheets>
    <sheet name="Front Page" sheetId="6" r:id="rId1"/>
    <sheet name="Pre-Programme" sheetId="1" r:id="rId2"/>
    <sheet name="Sheet2" sheetId="2" state="hidden" r:id="rId3"/>
    <sheet name="Post-Programme" sheetId="4" r:id="rId4"/>
    <sheet name="Summary" sheetId="8" r:id="rId5"/>
    <sheet name="Analysis Sheet" sheetId="3" state="hidden" r:id="rId6"/>
    <sheet name="Results"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5" l="1"/>
  <c r="E9" i="5"/>
  <c r="I7" i="8"/>
  <c r="I6" i="8"/>
  <c r="E9" i="4"/>
  <c r="E10" i="4" l="1"/>
  <c r="E27" i="3" l="1"/>
  <c r="F27" i="3"/>
  <c r="G27" i="3"/>
  <c r="H27" i="3"/>
  <c r="I27" i="3"/>
  <c r="J27" i="3"/>
  <c r="K27" i="3"/>
  <c r="L27" i="3"/>
  <c r="M27" i="3"/>
  <c r="D27" i="3"/>
  <c r="E10" i="3"/>
  <c r="F10" i="3"/>
  <c r="G10" i="3"/>
  <c r="H10" i="3"/>
  <c r="I10" i="3"/>
  <c r="J10" i="3"/>
  <c r="K10" i="3"/>
  <c r="L10" i="3"/>
  <c r="M10" i="3"/>
  <c r="D10" i="3"/>
  <c r="F25" i="8" s="1"/>
  <c r="E37" i="3"/>
  <c r="D37" i="3"/>
  <c r="E36" i="3"/>
  <c r="D36" i="3"/>
  <c r="J12" i="8"/>
  <c r="H12" i="8"/>
  <c r="J11" i="8"/>
  <c r="H11" i="8"/>
  <c r="P28" i="3" l="1"/>
  <c r="P29" i="3"/>
  <c r="J25" i="8"/>
  <c r="I25" i="8"/>
  <c r="O29" i="3"/>
  <c r="G25" i="8"/>
  <c r="O28" i="3"/>
  <c r="E42" i="3"/>
  <c r="D42" i="3"/>
  <c r="K25" i="8" l="1"/>
  <c r="H25" i="8"/>
  <c r="E33" i="3"/>
  <c r="F33" i="3"/>
  <c r="G33" i="3"/>
  <c r="H33" i="3"/>
  <c r="I33" i="3"/>
  <c r="J33" i="3"/>
  <c r="K33" i="3"/>
  <c r="L33" i="3"/>
  <c r="M33" i="3"/>
  <c r="D33" i="3"/>
  <c r="P87" i="3" s="1"/>
  <c r="M16" i="3"/>
  <c r="E16" i="3"/>
  <c r="F16" i="3"/>
  <c r="G16" i="3"/>
  <c r="H16" i="3"/>
  <c r="I16" i="3"/>
  <c r="J16" i="3"/>
  <c r="K16" i="3"/>
  <c r="L16" i="3"/>
  <c r="D16" i="3"/>
  <c r="O87" i="3" s="1"/>
  <c r="J48" i="8" l="1"/>
  <c r="J49" i="8"/>
  <c r="P82" i="3"/>
  <c r="P81" i="3"/>
  <c r="O82" i="3"/>
  <c r="O81" i="3"/>
  <c r="H48" i="8"/>
  <c r="H49" i="8"/>
  <c r="K48" i="8" l="1"/>
  <c r="K49" i="8"/>
  <c r="I49" i="8"/>
  <c r="I48" i="8"/>
  <c r="J14" i="8" l="1"/>
  <c r="H14" i="8"/>
  <c r="J10" i="8" l="1"/>
  <c r="H10" i="8"/>
  <c r="H13" i="8" l="1"/>
  <c r="J13" i="8"/>
  <c r="D30" i="3"/>
  <c r="D31" i="3" l="1"/>
  <c r="O43" i="3" l="1"/>
  <c r="P43" i="3"/>
  <c r="M21" i="3"/>
  <c r="M22" i="3"/>
  <c r="M23" i="3"/>
  <c r="M24" i="3"/>
  <c r="M25" i="3"/>
  <c r="M26" i="3"/>
  <c r="M28" i="3"/>
  <c r="M29" i="3"/>
  <c r="M30" i="3"/>
  <c r="M31" i="3" s="1"/>
  <c r="L21" i="3"/>
  <c r="L22" i="3"/>
  <c r="L23" i="3"/>
  <c r="L24" i="3"/>
  <c r="L25" i="3"/>
  <c r="L26" i="3"/>
  <c r="L28" i="3"/>
  <c r="L29" i="3"/>
  <c r="L30" i="3"/>
  <c r="L31" i="3" s="1"/>
  <c r="K21" i="3"/>
  <c r="K22" i="3"/>
  <c r="K23" i="3"/>
  <c r="K24" i="3"/>
  <c r="K25" i="3"/>
  <c r="K26" i="3"/>
  <c r="K28" i="3"/>
  <c r="K29" i="3"/>
  <c r="K30" i="3"/>
  <c r="K31" i="3" s="1"/>
  <c r="J21" i="3"/>
  <c r="J22" i="3"/>
  <c r="J23" i="3"/>
  <c r="J24" i="3"/>
  <c r="J25" i="3"/>
  <c r="J26" i="3"/>
  <c r="J28" i="3"/>
  <c r="J29" i="3"/>
  <c r="J30" i="3"/>
  <c r="J31" i="3" s="1"/>
  <c r="I21" i="3"/>
  <c r="I22" i="3"/>
  <c r="I23" i="3"/>
  <c r="I24" i="3"/>
  <c r="I25" i="3"/>
  <c r="I26" i="3"/>
  <c r="I28" i="3"/>
  <c r="I29" i="3"/>
  <c r="I30" i="3"/>
  <c r="I31" i="3" s="1"/>
  <c r="H21" i="3"/>
  <c r="H22" i="3"/>
  <c r="H23" i="3"/>
  <c r="H24" i="3"/>
  <c r="H25" i="3"/>
  <c r="H26" i="3"/>
  <c r="H28" i="3"/>
  <c r="H29" i="3"/>
  <c r="H30" i="3"/>
  <c r="H31" i="3" s="1"/>
  <c r="G21" i="3"/>
  <c r="G22" i="3"/>
  <c r="G23" i="3"/>
  <c r="G24" i="3"/>
  <c r="G25" i="3"/>
  <c r="G26" i="3"/>
  <c r="G28" i="3"/>
  <c r="G29" i="3"/>
  <c r="G30" i="3"/>
  <c r="G31" i="3" s="1"/>
  <c r="F21" i="3"/>
  <c r="F22" i="3"/>
  <c r="F23" i="3"/>
  <c r="F24" i="3"/>
  <c r="F25" i="3"/>
  <c r="F26" i="3"/>
  <c r="F28" i="3"/>
  <c r="F29" i="3"/>
  <c r="F30" i="3"/>
  <c r="F31" i="3" s="1"/>
  <c r="E21" i="3"/>
  <c r="E22" i="3"/>
  <c r="E23" i="3"/>
  <c r="E24" i="3"/>
  <c r="E25" i="3"/>
  <c r="E26" i="3"/>
  <c r="E28" i="3"/>
  <c r="E29" i="3"/>
  <c r="E30" i="3"/>
  <c r="E20" i="3"/>
  <c r="F20" i="3"/>
  <c r="G20" i="3"/>
  <c r="H20" i="3"/>
  <c r="I20" i="3"/>
  <c r="J20" i="3"/>
  <c r="K20" i="3"/>
  <c r="L20" i="3"/>
  <c r="M20" i="3"/>
  <c r="D21" i="3"/>
  <c r="D22" i="3"/>
  <c r="D23" i="3"/>
  <c r="D24" i="3"/>
  <c r="D25" i="3"/>
  <c r="D26" i="3"/>
  <c r="D28" i="3"/>
  <c r="D29" i="3"/>
  <c r="D32" i="3"/>
  <c r="D20" i="3"/>
  <c r="M4" i="3"/>
  <c r="M5" i="3"/>
  <c r="M6" i="3"/>
  <c r="M7" i="3"/>
  <c r="M8" i="3"/>
  <c r="M9" i="3"/>
  <c r="M11" i="3"/>
  <c r="M12" i="3"/>
  <c r="M13" i="3"/>
  <c r="M14" i="3" s="1"/>
  <c r="L4" i="3"/>
  <c r="L5" i="3"/>
  <c r="L6" i="3"/>
  <c r="L7" i="3"/>
  <c r="L8" i="3"/>
  <c r="L9" i="3"/>
  <c r="L11" i="3"/>
  <c r="L12" i="3"/>
  <c r="L13" i="3"/>
  <c r="L14" i="3" s="1"/>
  <c r="K4" i="3"/>
  <c r="K5" i="3"/>
  <c r="K6" i="3"/>
  <c r="K7" i="3"/>
  <c r="K8" i="3"/>
  <c r="K9" i="3"/>
  <c r="K11" i="3"/>
  <c r="K12" i="3"/>
  <c r="K13" i="3"/>
  <c r="K14" i="3" s="1"/>
  <c r="J4" i="3"/>
  <c r="J5" i="3"/>
  <c r="J6" i="3"/>
  <c r="J7" i="3"/>
  <c r="J8" i="3"/>
  <c r="J9" i="3"/>
  <c r="J11" i="3"/>
  <c r="J12" i="3"/>
  <c r="J13" i="3"/>
  <c r="J14" i="3" s="1"/>
  <c r="I4" i="3"/>
  <c r="I5" i="3"/>
  <c r="I6" i="3"/>
  <c r="I7" i="3"/>
  <c r="I8" i="3"/>
  <c r="I9" i="3"/>
  <c r="I11" i="3"/>
  <c r="I12" i="3"/>
  <c r="I13" i="3"/>
  <c r="I14" i="3" s="1"/>
  <c r="H4" i="3"/>
  <c r="H5" i="3"/>
  <c r="H6" i="3"/>
  <c r="H7" i="3"/>
  <c r="H8" i="3"/>
  <c r="H9" i="3"/>
  <c r="H11" i="3"/>
  <c r="H12" i="3"/>
  <c r="H13" i="3"/>
  <c r="H14" i="3" s="1"/>
  <c r="G4" i="3"/>
  <c r="G5" i="3"/>
  <c r="G6" i="3"/>
  <c r="G7" i="3"/>
  <c r="G8" i="3"/>
  <c r="G9" i="3"/>
  <c r="G11" i="3"/>
  <c r="G12" i="3"/>
  <c r="G13" i="3"/>
  <c r="G14" i="3" s="1"/>
  <c r="F4" i="3"/>
  <c r="F5" i="3"/>
  <c r="F6" i="3"/>
  <c r="F7" i="3"/>
  <c r="F8" i="3"/>
  <c r="F9" i="3"/>
  <c r="F11" i="3"/>
  <c r="F12" i="3"/>
  <c r="F13" i="3"/>
  <c r="F14" i="3" s="1"/>
  <c r="E4" i="3"/>
  <c r="E5" i="3"/>
  <c r="E6" i="3"/>
  <c r="E7" i="3"/>
  <c r="E8" i="3"/>
  <c r="E9" i="3"/>
  <c r="E11" i="3"/>
  <c r="E12" i="3"/>
  <c r="E13" i="3"/>
  <c r="E14" i="3" s="1"/>
  <c r="D4" i="3"/>
  <c r="F19" i="8" s="1"/>
  <c r="D5" i="3"/>
  <c r="F20" i="8" s="1"/>
  <c r="D6" i="3"/>
  <c r="F21" i="8" s="1"/>
  <c r="D7" i="3"/>
  <c r="F22" i="8" s="1"/>
  <c r="D8" i="3"/>
  <c r="F23" i="8" s="1"/>
  <c r="D9" i="3"/>
  <c r="F24" i="8" s="1"/>
  <c r="D11" i="3"/>
  <c r="F26" i="8" s="1"/>
  <c r="D12" i="3"/>
  <c r="F27" i="8" s="1"/>
  <c r="D13" i="3"/>
  <c r="E3" i="3"/>
  <c r="F3" i="3"/>
  <c r="G3" i="3"/>
  <c r="H3" i="3"/>
  <c r="I3" i="3"/>
  <c r="J3" i="3"/>
  <c r="K3" i="3"/>
  <c r="L3" i="3"/>
  <c r="M3" i="3"/>
  <c r="D3" i="3"/>
  <c r="F18" i="8" s="1"/>
  <c r="P86" i="3" l="1"/>
  <c r="O86" i="3"/>
  <c r="S34" i="3"/>
  <c r="S33" i="3"/>
  <c r="O33" i="3"/>
  <c r="P67" i="3"/>
  <c r="P66" i="3"/>
  <c r="P62" i="3"/>
  <c r="P61" i="3"/>
  <c r="P76" i="3"/>
  <c r="P77" i="3"/>
  <c r="P57" i="3"/>
  <c r="P56" i="3"/>
  <c r="P71" i="3"/>
  <c r="P72" i="3"/>
  <c r="J21" i="8"/>
  <c r="I21" i="8"/>
  <c r="P52" i="3"/>
  <c r="P51" i="3"/>
  <c r="O66" i="3"/>
  <c r="O67" i="3"/>
  <c r="O62" i="3"/>
  <c r="O61" i="3"/>
  <c r="O77" i="3"/>
  <c r="O76" i="3"/>
  <c r="O56" i="3"/>
  <c r="O57" i="3"/>
  <c r="O72" i="3"/>
  <c r="O71" i="3"/>
  <c r="G21" i="8"/>
  <c r="O52" i="3"/>
  <c r="O51" i="3"/>
  <c r="J35" i="8"/>
  <c r="J34" i="8"/>
  <c r="J33" i="8"/>
  <c r="J32" i="8"/>
  <c r="I26" i="8"/>
  <c r="J26" i="8"/>
  <c r="J18" i="8"/>
  <c r="I18" i="8"/>
  <c r="J24" i="8"/>
  <c r="I24" i="8"/>
  <c r="J31" i="8"/>
  <c r="J23" i="8"/>
  <c r="I23" i="8"/>
  <c r="J20" i="8"/>
  <c r="I20" i="8"/>
  <c r="I27" i="8"/>
  <c r="J27" i="8"/>
  <c r="I22" i="8"/>
  <c r="J22" i="8"/>
  <c r="I19" i="8"/>
  <c r="J19" i="8"/>
  <c r="H32" i="8"/>
  <c r="H35" i="8"/>
  <c r="H31" i="8"/>
  <c r="H34" i="8"/>
  <c r="H33" i="8"/>
  <c r="G23" i="8"/>
  <c r="G20" i="8"/>
  <c r="G27" i="8"/>
  <c r="G22" i="8"/>
  <c r="G19" i="8"/>
  <c r="G24" i="8"/>
  <c r="G18" i="8"/>
  <c r="G26" i="8"/>
  <c r="Q34" i="3"/>
  <c r="D14" i="3"/>
  <c r="Q33" i="3"/>
  <c r="I15" i="3"/>
  <c r="E31" i="3"/>
  <c r="O34" i="3"/>
  <c r="F15" i="3"/>
  <c r="J15" i="3"/>
  <c r="F32" i="3"/>
  <c r="J32" i="3"/>
  <c r="P20" i="3"/>
  <c r="O20" i="3"/>
  <c r="O19" i="3"/>
  <c r="P19" i="3"/>
  <c r="I32" i="3"/>
  <c r="M32" i="3"/>
  <c r="H32" i="3"/>
  <c r="L32" i="3"/>
  <c r="G32" i="3"/>
  <c r="K32" i="3"/>
  <c r="O15" i="3"/>
  <c r="E15" i="3"/>
  <c r="M15" i="3"/>
  <c r="H15" i="3"/>
  <c r="L15" i="3"/>
  <c r="G15" i="3"/>
  <c r="K15" i="3"/>
  <c r="R34" i="3"/>
  <c r="P34" i="3"/>
  <c r="R33" i="3"/>
  <c r="P33" i="3"/>
  <c r="O14" i="3"/>
  <c r="P15" i="3"/>
  <c r="P14" i="3"/>
  <c r="P9" i="3"/>
  <c r="P10" i="3"/>
  <c r="O10" i="3"/>
  <c r="O9" i="3"/>
  <c r="O5" i="3"/>
  <c r="P5" i="3"/>
  <c r="P4" i="3"/>
  <c r="O4" i="3"/>
  <c r="J50" i="8" l="1"/>
  <c r="P85" i="3"/>
  <c r="K50" i="8" s="1"/>
  <c r="H50" i="8"/>
  <c r="O85" i="3"/>
  <c r="I50" i="8" s="1"/>
  <c r="K21" i="8"/>
  <c r="H21" i="8"/>
  <c r="J43" i="8"/>
  <c r="J42" i="8"/>
  <c r="J41" i="8"/>
  <c r="J40" i="8"/>
  <c r="H43" i="8"/>
  <c r="H42" i="8"/>
  <c r="H41" i="8"/>
  <c r="H40" i="8"/>
  <c r="J39" i="8"/>
  <c r="D15" i="3"/>
  <c r="H39" i="8"/>
  <c r="H20" i="8"/>
  <c r="K20" i="8"/>
  <c r="K23" i="8"/>
  <c r="H23" i="8"/>
  <c r="H26" i="8"/>
  <c r="H18" i="8"/>
  <c r="K32" i="8"/>
  <c r="K34" i="8"/>
  <c r="K19" i="8"/>
  <c r="K26" i="8"/>
  <c r="K33" i="8"/>
  <c r="K18" i="8"/>
  <c r="K22" i="8"/>
  <c r="K24" i="8"/>
  <c r="K27" i="8"/>
  <c r="K31" i="8"/>
  <c r="K35" i="8"/>
  <c r="H24" i="8"/>
  <c r="I32" i="8"/>
  <c r="H22" i="8"/>
  <c r="H27" i="8"/>
  <c r="I31" i="8"/>
  <c r="I33" i="8"/>
  <c r="I34" i="8"/>
  <c r="I35" i="8"/>
  <c r="H19" i="8"/>
  <c r="E32" i="3"/>
  <c r="J47" i="8" l="1"/>
  <c r="K47" i="8" s="1"/>
  <c r="P47" i="3" s="1"/>
  <c r="H47" i="8"/>
  <c r="I47" i="8" s="1"/>
  <c r="O47" i="3" s="1"/>
  <c r="K40" i="8"/>
  <c r="P39" i="3" s="1"/>
  <c r="K42" i="8"/>
  <c r="R39" i="3" s="1"/>
  <c r="K41" i="8"/>
  <c r="Q39" i="3" s="1"/>
  <c r="K39" i="8"/>
  <c r="O39" i="3" s="1"/>
  <c r="K43" i="8"/>
  <c r="S39" i="3" s="1"/>
  <c r="I41" i="8"/>
  <c r="Q38" i="3" s="1"/>
  <c r="I40" i="8"/>
  <c r="P38" i="3" s="1"/>
  <c r="I42" i="8"/>
  <c r="R38" i="3" s="1"/>
  <c r="I39" i="8"/>
  <c r="O38" i="3" s="1"/>
  <c r="I43" i="8"/>
  <c r="S38" i="3" s="1"/>
</calcChain>
</file>

<file path=xl/sharedStrings.xml><?xml version="1.0" encoding="utf-8"?>
<sst xmlns="http://schemas.openxmlformats.org/spreadsheetml/2006/main" count="333" uniqueCount="145">
  <si>
    <t>Organisational Programme Audit - Pre-Programme</t>
  </si>
  <si>
    <t>Does your care home have an EoLC policy/set of guidance?</t>
  </si>
  <si>
    <t>Yes</t>
  </si>
  <si>
    <t>No</t>
  </si>
  <si>
    <t>Number of staff who have received EoLC training</t>
  </si>
  <si>
    <t>Resident 1</t>
  </si>
  <si>
    <t>Resident 2</t>
  </si>
  <si>
    <t>Resident 3</t>
  </si>
  <si>
    <t>Resident 4</t>
  </si>
  <si>
    <t>Resident 5</t>
  </si>
  <si>
    <t>Resident 6</t>
  </si>
  <si>
    <t>Resident 7</t>
  </si>
  <si>
    <t>Resident 8</t>
  </si>
  <si>
    <t>Resident 9</t>
  </si>
  <si>
    <t>Resident 10</t>
  </si>
  <si>
    <t>Safe</t>
  </si>
  <si>
    <t>Mental capacity assessment completed</t>
  </si>
  <si>
    <t>Best Interest Discussion took place</t>
  </si>
  <si>
    <t>DNAR-CPR completed</t>
  </si>
  <si>
    <t>Effective</t>
  </si>
  <si>
    <t>EoLC care plan (or similar) completed</t>
  </si>
  <si>
    <t>Anticipatory medicines prescribed</t>
  </si>
  <si>
    <t>Caring</t>
  </si>
  <si>
    <t>Conversations about EoLC decisions took place</t>
  </si>
  <si>
    <t>Information given about approaching end of life</t>
  </si>
  <si>
    <t xml:space="preserve">Bereavement Support offered </t>
  </si>
  <si>
    <t>Responsive</t>
  </si>
  <si>
    <t>Advanced Care Plan discussion documented</t>
  </si>
  <si>
    <t>Supportive Care Record in place</t>
  </si>
  <si>
    <t>Patient's preferred place of death</t>
  </si>
  <si>
    <t>Hospice</t>
  </si>
  <si>
    <t>Hospital</t>
  </si>
  <si>
    <t>Ambulance</t>
  </si>
  <si>
    <t>Pre-Programme</t>
  </si>
  <si>
    <t xml:space="preserve">Percentage of residents who had mental capacity assessment  </t>
  </si>
  <si>
    <t>Pre-programme</t>
  </si>
  <si>
    <t>Had</t>
  </si>
  <si>
    <t>Patient's actual place of death</t>
  </si>
  <si>
    <t>Did Not Have</t>
  </si>
  <si>
    <t xml:space="preserve">Percentage of residents who had Best Interest Discussion  </t>
  </si>
  <si>
    <t xml:space="preserve">Percentage of residents who had DNAR-CPR completed  </t>
  </si>
  <si>
    <t xml:space="preserve">Percentage of residents who had EoLC care plan (or similar) completed  </t>
  </si>
  <si>
    <t>Residents by preferred place of death</t>
  </si>
  <si>
    <t xml:space="preserve">Percentage of staff who have received EoLC training   </t>
  </si>
  <si>
    <t>Number of staff employed</t>
  </si>
  <si>
    <t xml:space="preserve">Number of staff who have received EoLC training </t>
  </si>
  <si>
    <t>Residents by actual place of death</t>
  </si>
  <si>
    <t xml:space="preserve">Ambulance </t>
  </si>
  <si>
    <t>Did actual place of death = preferred place of death?</t>
  </si>
  <si>
    <t>Percentage of residents whose actual place of death was their preferred place of death</t>
  </si>
  <si>
    <t xml:space="preserve">This tool will allow you to enter the data you have collected around resident deaths in the pre and ongoing stages of the programme. This data will then be convereted into some simple graphs which will show the progress that the care home has made throughout the programme.   </t>
  </si>
  <si>
    <t>The tool is divided into four sections (Front page, PDI Pre-programme, PDI Ongoing and Results) and these sections can be reached by clicking on the tabs in the bottom left of this page:</t>
  </si>
  <si>
    <t xml:space="preserve">In the PDI Pre-Programme section you can enter the data collected from before you started the programme and in the PDI Ongoing part of the audit you can enter the data collected from deaths which occured between Step 1 and Step 6. </t>
  </si>
  <si>
    <t xml:space="preserve">In the final Results section the data is collated into some simple graphs that can be copied and used in reports or distributed to care homes for feedback. </t>
  </si>
  <si>
    <t xml:space="preserve">Further instrucion of use are available in accompanying PDI Audit Tool Guidance which can be found under the Audits tab on the Six Steps web pages. </t>
  </si>
  <si>
    <t>Care Home</t>
  </si>
  <si>
    <t>Home</t>
  </si>
  <si>
    <t>Care Home Code</t>
  </si>
  <si>
    <t>CCG</t>
  </si>
  <si>
    <t>NHS Bolton CCG</t>
  </si>
  <si>
    <t>NHS Bury CCG</t>
  </si>
  <si>
    <t>NHS Heywood, Middleton and Rochdale CCG</t>
  </si>
  <si>
    <t>NHS Manchester CCG</t>
  </si>
  <si>
    <t>NHS Oldham CCG</t>
  </si>
  <si>
    <t>NHS Salford CCG</t>
  </si>
  <si>
    <t>NHS Stockport CCG</t>
  </si>
  <si>
    <t>NHS Tameside and Glossop CCG</t>
  </si>
  <si>
    <t>NHS Trafford CCG</t>
  </si>
  <si>
    <t>NHS Wigan Borough CCG</t>
  </si>
  <si>
    <t>Resident's preferred place of death</t>
  </si>
  <si>
    <t>Resident's actual place of death</t>
  </si>
  <si>
    <t>Summary of Responses</t>
  </si>
  <si>
    <t>% of staff who have received EoLC training</t>
  </si>
  <si>
    <t>%</t>
  </si>
  <si>
    <t>Does care home have an EoLC policy/set of guidance?</t>
  </si>
  <si>
    <t>Number of staff employed in care home</t>
  </si>
  <si>
    <t>Bereavement Support offered</t>
  </si>
  <si>
    <t>Number</t>
  </si>
  <si>
    <t>Unrecorded</t>
  </si>
  <si>
    <t>Resident's Preferred Place of Death - Care Home</t>
  </si>
  <si>
    <t>Resident's Preferred Place of Death - Hospice</t>
  </si>
  <si>
    <t>Resident's Preferred Place of Death - Home</t>
  </si>
  <si>
    <t>Resident's Preferred Place of Death - Hospital</t>
  </si>
  <si>
    <t>Resident's Preferred Place of Death - Unrecorded</t>
  </si>
  <si>
    <t>Resident's Actual Place of Death - Care Home</t>
  </si>
  <si>
    <t>Resident's Actual Place of Death - Hospice</t>
  </si>
  <si>
    <t>Resident's Actual Place of Death - Home</t>
  </si>
  <si>
    <t>Resident's Actual Place of Death - Hospital</t>
  </si>
  <si>
    <t>Resident's Actual Place of Death - Ambulance</t>
  </si>
  <si>
    <t xml:space="preserve">CCG </t>
  </si>
  <si>
    <t>Residents who died in their preferred place of death</t>
  </si>
  <si>
    <t>Organisational Programme Audit - Post-Programme</t>
  </si>
  <si>
    <t>Post-Programme</t>
  </si>
  <si>
    <t>Anticipatory Meds</t>
  </si>
  <si>
    <t>Further Questions</t>
  </si>
  <si>
    <t>Was the resident's death expected or unexpected?</t>
  </si>
  <si>
    <t>Unexpected</t>
  </si>
  <si>
    <t xml:space="preserve">Expected </t>
  </si>
  <si>
    <t>Total number of hospital admissions</t>
  </si>
  <si>
    <t xml:space="preserve">Number of expected deaths </t>
  </si>
  <si>
    <t>Number of unexpected deaths</t>
  </si>
  <si>
    <t>Was the death expected/unexpected?</t>
  </si>
  <si>
    <t>If the death was expected, was a DNAR-CPR in place?</t>
  </si>
  <si>
    <t>Analysis of Pre-Programme and Post-Programme Results</t>
  </si>
  <si>
    <t>Advance Care Plan discussion documented</t>
  </si>
  <si>
    <t>EoLC Conversations</t>
  </si>
  <si>
    <t>Approaching End of Life</t>
  </si>
  <si>
    <t>Supportive Care Plan</t>
  </si>
  <si>
    <t>Bereavement Support</t>
  </si>
  <si>
    <t xml:space="preserve">ACP Discussion </t>
  </si>
  <si>
    <t>Expected/Unexpected</t>
  </si>
  <si>
    <t>NHS Eastern Cheshire CCG</t>
  </si>
  <si>
    <t>NHS Halton CCG</t>
  </si>
  <si>
    <t>NHS Knowsley CCG</t>
  </si>
  <si>
    <t>NHS Liverpool CCG</t>
  </si>
  <si>
    <t>NHS South Cheshire CCG</t>
  </si>
  <si>
    <t>NHS South Sefton CCG</t>
  </si>
  <si>
    <t>NHS Southport &amp; Formby CCG</t>
  </si>
  <si>
    <t>NHS St Helens CCG</t>
  </si>
  <si>
    <t>NHS Vale Royal CCG</t>
  </si>
  <si>
    <t>NHS Warrington CCG</t>
  </si>
  <si>
    <t>NHS West Cheshire CCG</t>
  </si>
  <si>
    <t>NHS West Lancashire CCG</t>
  </si>
  <si>
    <t>NHS Wirral CCG</t>
  </si>
  <si>
    <t>NHS Blackburn with Darwen CCG</t>
  </si>
  <si>
    <t>NHS Blackpool CCG</t>
  </si>
  <si>
    <t>NHS Chorley &amp; South Ribble CCG</t>
  </si>
  <si>
    <t>NHS East Lancashire CCG</t>
  </si>
  <si>
    <t>NHS Fylde &amp; Wyre CCG</t>
  </si>
  <si>
    <t>NHS Greater Preston CCG</t>
  </si>
  <si>
    <t>NHS Morecambe Bay CCG</t>
  </si>
  <si>
    <t>Other CCG (Non-NW)</t>
  </si>
  <si>
    <t>Number of Staff</t>
  </si>
  <si>
    <t>Anticipatory medicines considered</t>
  </si>
  <si>
    <t>Number of staff receiving EoLC training</t>
  </si>
  <si>
    <t>Well Led</t>
  </si>
  <si>
    <t xml:space="preserve">Anticipatory medicines considered </t>
  </si>
  <si>
    <t>Number of emergency admissions during last 90 days of life</t>
  </si>
  <si>
    <t>Total number of emergency admissions during last 90 days of life</t>
  </si>
  <si>
    <t>Percentage of residents who had a documented Advanced Care Plan discussion</t>
  </si>
  <si>
    <t>If death was expected was a DNACPR in place?</t>
  </si>
  <si>
    <t>Yes %</t>
  </si>
  <si>
    <t>Yes number</t>
  </si>
  <si>
    <t>Death expected = Yes</t>
  </si>
  <si>
    <t>Post-programme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</si>
</sst>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i/>
      <sz val="11"/>
      <color theme="1"/>
      <name val="Calibri"/>
      <family val="2"/>
      <scheme val="minor"/>
    </font>
    <font>
      <b/>
      <sz val="11"/>
      <color rgb="FF0070C0"/>
      <name val="Calibri"/>
      <family val="2"/>
      <scheme val="minor"/>
    </font>
    <font>
      <sz val="9"/>
      <color theme="1"/>
      <name val="Calibri"/>
      <family val="2"/>
      <scheme val="minor"/>
    </font>
    <font>
      <i/>
      <sz val="9"/>
      <name val="Calibri"/>
      <family val="2"/>
      <scheme val="minor"/>
    </font>
    <font>
      <sz val="9"/>
      <color theme="1"/>
      <name val="Arial"/>
      <family val="2"/>
    </font>
    <font>
      <i/>
      <sz val="9"/>
      <name val="Arial"/>
      <family val="2"/>
    </font>
    <font>
      <sz val="9"/>
      <name val="Arial"/>
      <family val="2"/>
    </font>
    <font>
      <b/>
      <sz val="14"/>
      <color rgb="FF0070C0"/>
      <name val="Arial"/>
      <family val="2"/>
    </font>
    <font>
      <sz val="11"/>
      <color theme="1"/>
      <name val="Arial"/>
      <family val="2"/>
    </font>
    <font>
      <i/>
      <sz val="11"/>
      <color theme="1"/>
      <name val="Arial"/>
      <family val="2"/>
    </font>
    <font>
      <b/>
      <sz val="11"/>
      <name val="Calibri"/>
      <family val="2"/>
      <scheme val="minor"/>
    </font>
    <font>
      <b/>
      <i/>
      <sz val="11"/>
      <color theme="1"/>
      <name val="Calibri"/>
      <family val="2"/>
      <scheme val="minor"/>
    </font>
    <font>
      <sz val="11"/>
      <name val="Calibri"/>
      <family val="2"/>
      <scheme val="minor"/>
    </font>
    <font>
      <b/>
      <i/>
      <sz val="11"/>
      <name val="Calibri"/>
      <family val="2"/>
      <scheme val="minor"/>
    </font>
    <font>
      <b/>
      <i/>
      <sz val="16"/>
      <color rgb="FF7030A0"/>
      <name val="Calibri"/>
      <family val="2"/>
      <scheme val="minor"/>
    </font>
    <font>
      <i/>
      <sz val="11"/>
      <name val="Calibri"/>
      <family val="2"/>
      <scheme val="minor"/>
    </font>
    <font>
      <b/>
      <i/>
      <sz val="9"/>
      <color rgb="FF0070C0"/>
      <name val="Calibri"/>
      <family val="2"/>
      <scheme val="minor"/>
    </font>
    <font>
      <b/>
      <i/>
      <sz val="14"/>
      <color rgb="FF7030A0"/>
      <name val="Calibri"/>
      <family val="2"/>
      <scheme val="minor"/>
    </font>
    <font>
      <b/>
      <u/>
      <sz val="9"/>
      <color theme="1"/>
      <name val="Arial"/>
      <family val="2"/>
    </font>
    <font>
      <sz val="11"/>
      <color theme="1"/>
      <name val="Calibri"/>
      <family val="2"/>
      <scheme val="minor"/>
    </font>
    <font>
      <sz val="10"/>
      <color theme="1"/>
      <name val="Calibri"/>
      <family val="2"/>
      <scheme val="minor"/>
    </font>
  </fonts>
  <fills count="22">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bgColor indexed="64"/>
      </patternFill>
    </fill>
    <fill>
      <patternFill patternType="solid">
        <fgColor theme="7" tint="0.39997558519241921"/>
        <bgColor indexed="64"/>
      </patternFill>
    </fill>
    <fill>
      <patternFill patternType="solid">
        <fgColor rgb="FFFF99FF"/>
        <bgColor indexed="64"/>
      </patternFill>
    </fill>
    <fill>
      <patternFill patternType="solid">
        <fgColor rgb="FFFFFF99"/>
        <bgColor indexed="64"/>
      </patternFill>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21" fillId="0" borderId="0" applyFont="0" applyFill="0" applyBorder="0" applyAlignment="0" applyProtection="0"/>
  </cellStyleXfs>
  <cellXfs count="194">
    <xf numFmtId="0" fontId="0" fillId="0" borderId="0" xfId="0"/>
    <xf numFmtId="0" fontId="0" fillId="2" borderId="0" xfId="0" applyFill="1"/>
    <xf numFmtId="0" fontId="0" fillId="2" borderId="0" xfId="0" applyFill="1" applyProtection="1">
      <protection locked="0"/>
    </xf>
    <xf numFmtId="0" fontId="4" fillId="0" borderId="0" xfId="0" applyFont="1"/>
    <xf numFmtId="0" fontId="6" fillId="0" borderId="0" xfId="0" applyFont="1"/>
    <xf numFmtId="0" fontId="7" fillId="0" borderId="1" xfId="0" applyFont="1" applyBorder="1" applyAlignment="1">
      <alignment horizontal="center"/>
    </xf>
    <xf numFmtId="0" fontId="6" fillId="0" borderId="1" xfId="0" applyFont="1" applyBorder="1"/>
    <xf numFmtId="0" fontId="4" fillId="0" borderId="0" xfId="0" applyFont="1" applyAlignment="1">
      <alignment horizontal="right"/>
    </xf>
    <xf numFmtId="0" fontId="5" fillId="0" borderId="0" xfId="0" applyFont="1" applyAlignment="1">
      <alignment horizontal="center"/>
    </xf>
    <xf numFmtId="0" fontId="4" fillId="0" borderId="0" xfId="0" applyFont="1" applyAlignment="1">
      <alignment horizontal="center"/>
    </xf>
    <xf numFmtId="9" fontId="4" fillId="0" borderId="0" xfId="0" applyNumberFormat="1" applyFont="1"/>
    <xf numFmtId="0" fontId="4" fillId="0" borderId="1" xfId="0" applyFont="1" applyBorder="1"/>
    <xf numFmtId="1" fontId="0" fillId="0" borderId="1" xfId="0" applyNumberFormat="1" applyBorder="1"/>
    <xf numFmtId="164" fontId="4" fillId="0" borderId="0" xfId="0" applyNumberFormat="1" applyFont="1"/>
    <xf numFmtId="0" fontId="10" fillId="2" borderId="0" xfId="0" applyFont="1" applyFill="1"/>
    <xf numFmtId="0" fontId="10" fillId="2" borderId="0" xfId="0" applyFont="1" applyFill="1" applyAlignment="1">
      <alignment horizontal="left" vertical="center" wrapText="1"/>
    </xf>
    <xf numFmtId="0" fontId="2" fillId="2" borderId="0" xfId="0" applyFont="1" applyFill="1"/>
    <xf numFmtId="1" fontId="0" fillId="2" borderId="0" xfId="0" applyNumberFormat="1" applyFill="1"/>
    <xf numFmtId="9" fontId="1" fillId="2" borderId="0" xfId="0" applyNumberFormat="1" applyFont="1" applyFill="1" applyAlignment="1">
      <alignment horizontal="center"/>
    </xf>
    <xf numFmtId="0" fontId="12" fillId="2" borderId="0" xfId="0" applyFont="1" applyFill="1" applyAlignment="1">
      <alignment horizontal="left"/>
    </xf>
    <xf numFmtId="0" fontId="1" fillId="2" borderId="0" xfId="0" applyFont="1" applyFill="1" applyAlignment="1">
      <alignment horizontal="right" vertical="center"/>
    </xf>
    <xf numFmtId="0" fontId="1" fillId="2" borderId="0" xfId="0" applyFont="1" applyFill="1" applyAlignment="1">
      <alignment vertical="center"/>
    </xf>
    <xf numFmtId="0" fontId="0" fillId="0" borderId="1" xfId="0" applyBorder="1" applyAlignment="1">
      <alignment horizontal="center"/>
    </xf>
    <xf numFmtId="0" fontId="15" fillId="13" borderId="1" xfId="0" applyFont="1" applyFill="1" applyBorder="1" applyAlignment="1">
      <alignment horizontal="center"/>
    </xf>
    <xf numFmtId="9" fontId="13" fillId="15" borderId="1" xfId="0" applyNumberFormat="1" applyFont="1" applyFill="1" applyBorder="1" applyAlignment="1">
      <alignment horizontal="center"/>
    </xf>
    <xf numFmtId="9" fontId="15" fillId="15" borderId="1" xfId="0" applyNumberFormat="1" applyFont="1" applyFill="1" applyBorder="1" applyAlignment="1">
      <alignment horizontal="center"/>
    </xf>
    <xf numFmtId="0" fontId="14" fillId="0" borderId="1" xfId="0" applyFont="1" applyBorder="1" applyAlignment="1">
      <alignment horizontal="center"/>
    </xf>
    <xf numFmtId="0" fontId="18" fillId="10" borderId="1" xfId="0" applyFont="1" applyFill="1" applyBorder="1" applyAlignment="1">
      <alignment horizontal="center" wrapText="1"/>
    </xf>
    <xf numFmtId="0" fontId="18" fillId="10" borderId="1" xfId="0" applyFont="1" applyFill="1" applyBorder="1" applyAlignment="1">
      <alignment horizontal="center"/>
    </xf>
    <xf numFmtId="0" fontId="0" fillId="0" borderId="0" xfId="0" applyAlignment="1">
      <alignment horizontal="left"/>
    </xf>
    <xf numFmtId="0" fontId="0" fillId="0" borderId="0" xfId="0" applyAlignment="1">
      <alignment horizontal="right"/>
    </xf>
    <xf numFmtId="9" fontId="0" fillId="0" borderId="0" xfId="0" applyNumberFormat="1"/>
    <xf numFmtId="0" fontId="2" fillId="0" borderId="1" xfId="0" applyFont="1" applyBorder="1" applyAlignment="1">
      <alignment horizontal="center"/>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vertical="top"/>
      <protection locked="0"/>
    </xf>
    <xf numFmtId="0" fontId="17" fillId="2" borderId="0" xfId="0" applyFont="1" applyFill="1" applyAlignment="1">
      <alignment horizontal="center"/>
    </xf>
    <xf numFmtId="0" fontId="14" fillId="2" borderId="0" xfId="0" applyFont="1" applyFill="1" applyAlignment="1">
      <alignment horizontal="center"/>
    </xf>
    <xf numFmtId="9" fontId="15" fillId="2" borderId="0" xfId="0" applyNumberFormat="1" applyFont="1" applyFill="1" applyAlignment="1">
      <alignment horizontal="center"/>
    </xf>
    <xf numFmtId="0" fontId="0" fillId="2" borderId="0" xfId="0" applyFill="1" applyAlignment="1">
      <alignment horizontal="center"/>
    </xf>
    <xf numFmtId="9" fontId="13" fillId="2" borderId="0" xfId="0" applyNumberFormat="1" applyFont="1" applyFill="1" applyAlignment="1">
      <alignment horizontal="center"/>
    </xf>
    <xf numFmtId="49" fontId="6" fillId="0" borderId="1" xfId="0" applyNumberFormat="1" applyFont="1" applyBorder="1"/>
    <xf numFmtId="49" fontId="0" fillId="0" borderId="0" xfId="0" applyNumberFormat="1"/>
    <xf numFmtId="0" fontId="14" fillId="0" borderId="8" xfId="0" applyFont="1" applyBorder="1" applyAlignment="1">
      <alignment horizontal="center"/>
    </xf>
    <xf numFmtId="0" fontId="15" fillId="13" borderId="8" xfId="0" applyFont="1" applyFill="1" applyBorder="1" applyAlignment="1">
      <alignment horizontal="center"/>
    </xf>
    <xf numFmtId="0" fontId="0" fillId="0" borderId="8" xfId="0" applyBorder="1" applyAlignment="1">
      <alignment horizontal="center"/>
    </xf>
    <xf numFmtId="0" fontId="15" fillId="13" borderId="8" xfId="0" applyFont="1" applyFill="1" applyBorder="1"/>
    <xf numFmtId="0" fontId="6" fillId="0" borderId="1" xfId="0" applyFont="1" applyBorder="1" applyAlignment="1">
      <alignment horizontal="right"/>
    </xf>
    <xf numFmtId="49" fontId="6" fillId="0" borderId="1" xfId="0" applyNumberFormat="1" applyFont="1" applyBorder="1" applyAlignment="1">
      <alignment horizontal="right"/>
    </xf>
    <xf numFmtId="17" fontId="0" fillId="0" borderId="0" xfId="0" applyNumberFormat="1"/>
    <xf numFmtId="0" fontId="22" fillId="20" borderId="0" xfId="0" applyFont="1" applyFill="1"/>
    <xf numFmtId="9" fontId="22" fillId="20" borderId="0" xfId="1" applyFont="1" applyFill="1"/>
    <xf numFmtId="0" fontId="22" fillId="21" borderId="0" xfId="0" applyFont="1" applyFill="1"/>
    <xf numFmtId="1" fontId="22" fillId="21" borderId="0" xfId="0" applyNumberFormat="1" applyFont="1" applyFill="1"/>
    <xf numFmtId="0" fontId="6" fillId="20" borderId="11" xfId="0" applyFont="1" applyFill="1" applyBorder="1" applyAlignment="1">
      <alignment wrapText="1"/>
    </xf>
    <xf numFmtId="1" fontId="22" fillId="20" borderId="0" xfId="1" applyNumberFormat="1" applyFont="1" applyFill="1"/>
    <xf numFmtId="17" fontId="22" fillId="20" borderId="0" xfId="0" applyNumberFormat="1" applyFont="1" applyFill="1" applyAlignment="1">
      <alignment horizontal="center"/>
    </xf>
    <xf numFmtId="1" fontId="14" fillId="0" borderId="1" xfId="0" applyNumberFormat="1" applyFont="1" applyBorder="1" applyAlignment="1">
      <alignment horizontal="center"/>
    </xf>
    <xf numFmtId="0" fontId="10" fillId="2" borderId="0" xfId="0" applyFont="1" applyFill="1" applyAlignment="1">
      <alignment horizontal="left" wrapText="1"/>
    </xf>
    <xf numFmtId="0" fontId="11" fillId="2" borderId="0" xfId="0" applyFont="1" applyFill="1" applyAlignment="1">
      <alignment horizontal="left" wrapText="1"/>
    </xf>
    <xf numFmtId="0" fontId="9" fillId="2" borderId="0" xfId="0" applyFont="1" applyFill="1" applyAlignment="1">
      <alignment horizontal="center" vertical="center" wrapText="1"/>
    </xf>
    <xf numFmtId="0" fontId="10" fillId="2" borderId="0" xfId="0" applyFont="1" applyFill="1" applyAlignment="1">
      <alignment horizontal="left" vertical="center" wrapText="1"/>
    </xf>
    <xf numFmtId="0" fontId="13" fillId="19" borderId="2" xfId="0" applyFont="1" applyFill="1" applyBorder="1" applyAlignment="1" applyProtection="1">
      <alignment horizontal="center" vertical="center"/>
      <protection locked="0"/>
    </xf>
    <xf numFmtId="0" fontId="13" fillId="19" borderId="3" xfId="0" applyFont="1" applyFill="1" applyBorder="1" applyAlignment="1" applyProtection="1">
      <alignment horizontal="center" vertical="center"/>
      <protection locked="0"/>
    </xf>
    <xf numFmtId="0" fontId="13" fillId="19" borderId="4" xfId="0" applyFont="1" applyFill="1" applyBorder="1" applyAlignment="1" applyProtection="1">
      <alignment horizontal="center" vertical="center"/>
      <protection locked="0"/>
    </xf>
    <xf numFmtId="0" fontId="13" fillId="19" borderId="5" xfId="0" applyFont="1" applyFill="1" applyBorder="1" applyAlignment="1" applyProtection="1">
      <alignment horizontal="center" vertical="center"/>
      <protection locked="0"/>
    </xf>
    <xf numFmtId="0" fontId="13" fillId="19" borderId="6" xfId="0" applyFont="1" applyFill="1" applyBorder="1" applyAlignment="1" applyProtection="1">
      <alignment horizontal="center" vertical="center"/>
      <protection locked="0"/>
    </xf>
    <xf numFmtId="0" fontId="13" fillId="19" borderId="7" xfId="0" applyFont="1" applyFill="1" applyBorder="1" applyAlignment="1" applyProtection="1">
      <alignment horizontal="center" vertical="center"/>
      <protection locked="0"/>
    </xf>
    <xf numFmtId="0" fontId="3" fillId="19" borderId="8" xfId="0" applyFont="1" applyFill="1" applyBorder="1" applyAlignment="1">
      <alignment horizontal="left"/>
    </xf>
    <xf numFmtId="0" fontId="3" fillId="19" borderId="9" xfId="0" applyFont="1" applyFill="1" applyBorder="1" applyAlignment="1">
      <alignment horizontal="left"/>
    </xf>
    <xf numFmtId="0" fontId="3" fillId="19" borderId="10" xfId="0" applyFont="1" applyFill="1" applyBorder="1" applyAlignment="1">
      <alignment horizontal="left"/>
    </xf>
    <xf numFmtId="0" fontId="19" fillId="20" borderId="2" xfId="0" applyFont="1" applyFill="1" applyBorder="1" applyAlignment="1">
      <alignment horizontal="center" vertical="center"/>
    </xf>
    <xf numFmtId="0" fontId="19" fillId="20" borderId="3" xfId="0" applyFont="1" applyFill="1" applyBorder="1" applyAlignment="1">
      <alignment horizontal="center" vertical="center"/>
    </xf>
    <xf numFmtId="0" fontId="19" fillId="20" borderId="4" xfId="0" applyFont="1" applyFill="1" applyBorder="1" applyAlignment="1">
      <alignment horizontal="center" vertical="center"/>
    </xf>
    <xf numFmtId="0" fontId="19" fillId="20" borderId="5" xfId="0" applyFont="1" applyFill="1" applyBorder="1" applyAlignment="1">
      <alignment horizontal="center" vertical="center"/>
    </xf>
    <xf numFmtId="0" fontId="19" fillId="20" borderId="6" xfId="0" applyFont="1" applyFill="1" applyBorder="1" applyAlignment="1">
      <alignment horizontal="center" vertical="center"/>
    </xf>
    <xf numFmtId="0" fontId="19" fillId="20" borderId="7" xfId="0" applyFont="1" applyFill="1" applyBorder="1" applyAlignment="1">
      <alignment horizontal="center" vertic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12" borderId="8" xfId="0" applyFont="1" applyFill="1" applyBorder="1" applyAlignment="1">
      <alignment horizontal="center"/>
    </xf>
    <xf numFmtId="0" fontId="1" fillId="12" borderId="9" xfId="0" applyFont="1" applyFill="1" applyBorder="1" applyAlignment="1">
      <alignment horizontal="center"/>
    </xf>
    <xf numFmtId="0" fontId="1" fillId="12" borderId="10" xfId="0" applyFont="1" applyFill="1" applyBorder="1" applyAlignment="1">
      <alignment horizontal="center"/>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0" xfId="0" applyFont="1" applyFill="1" applyBorder="1" applyAlignment="1">
      <alignment horizontal="center" vertical="center"/>
    </xf>
    <xf numFmtId="0" fontId="3" fillId="4" borderId="10" xfId="0" applyFont="1" applyFill="1" applyBorder="1" applyAlignment="1">
      <alignment horizontal="left"/>
    </xf>
    <xf numFmtId="0" fontId="3" fillId="4" borderId="1" xfId="0" applyFont="1" applyFill="1" applyBorder="1" applyAlignment="1">
      <alignment horizontal="left"/>
    </xf>
    <xf numFmtId="0" fontId="1" fillId="3" borderId="1" xfId="0" applyFont="1" applyFill="1" applyBorder="1" applyAlignment="1">
      <alignment horizontal="center"/>
    </xf>
    <xf numFmtId="0" fontId="13" fillId="9" borderId="2" xfId="0" applyFont="1" applyFill="1" applyBorder="1" applyAlignment="1">
      <alignment horizontal="center" vertical="center"/>
    </xf>
    <xf numFmtId="0" fontId="13" fillId="9" borderId="3" xfId="0" applyFont="1" applyFill="1" applyBorder="1" applyAlignment="1">
      <alignment horizontal="center" vertical="center"/>
    </xf>
    <xf numFmtId="0" fontId="13" fillId="9" borderId="4" xfId="0" applyFont="1" applyFill="1" applyBorder="1" applyAlignment="1">
      <alignment horizontal="center" vertical="center"/>
    </xf>
    <xf numFmtId="0" fontId="13" fillId="9" borderId="11" xfId="0" applyFont="1" applyFill="1" applyBorder="1" applyAlignment="1">
      <alignment horizontal="center" vertical="center"/>
    </xf>
    <xf numFmtId="0" fontId="13" fillId="9" borderId="0" xfId="0" applyFont="1" applyFill="1" applyAlignment="1">
      <alignment horizontal="center" vertical="center"/>
    </xf>
    <xf numFmtId="0" fontId="13" fillId="9" borderId="12" xfId="0" applyFont="1" applyFill="1" applyBorder="1" applyAlignment="1">
      <alignment horizontal="center" vertical="center"/>
    </xf>
    <xf numFmtId="0" fontId="13" fillId="9" borderId="5" xfId="0" applyFont="1" applyFill="1" applyBorder="1" applyAlignment="1">
      <alignment horizontal="center" vertical="center"/>
    </xf>
    <xf numFmtId="0" fontId="13" fillId="9" borderId="6" xfId="0" applyFont="1" applyFill="1" applyBorder="1" applyAlignment="1">
      <alignment horizontal="center" vertical="center"/>
    </xf>
    <xf numFmtId="0" fontId="13" fillId="9" borderId="7" xfId="0" applyFont="1" applyFill="1" applyBorder="1" applyAlignment="1">
      <alignment horizontal="center" vertical="center"/>
    </xf>
    <xf numFmtId="0" fontId="3" fillId="9" borderId="8" xfId="0" applyFont="1" applyFill="1" applyBorder="1" applyAlignment="1">
      <alignment horizontal="left"/>
    </xf>
    <xf numFmtId="0" fontId="3" fillId="9" borderId="9" xfId="0" applyFont="1" applyFill="1" applyBorder="1" applyAlignment="1">
      <alignment horizontal="left"/>
    </xf>
    <xf numFmtId="0" fontId="3" fillId="9" borderId="10" xfId="0" applyFont="1" applyFill="1" applyBorder="1" applyAlignment="1">
      <alignment horizontal="left"/>
    </xf>
    <xf numFmtId="0" fontId="3" fillId="7" borderId="8" xfId="0" applyFont="1" applyFill="1" applyBorder="1" applyAlignment="1">
      <alignment horizontal="left"/>
    </xf>
    <xf numFmtId="0" fontId="3" fillId="7" borderId="9" xfId="0" applyFont="1" applyFill="1" applyBorder="1" applyAlignment="1">
      <alignment horizontal="left"/>
    </xf>
    <xf numFmtId="0" fontId="3" fillId="7" borderId="10" xfId="0" applyFont="1" applyFill="1" applyBorder="1" applyAlignment="1">
      <alignment horizontal="left"/>
    </xf>
    <xf numFmtId="0" fontId="13" fillId="6" borderId="1" xfId="0" applyFont="1" applyFill="1" applyBorder="1" applyAlignment="1">
      <alignment horizontal="center" vertical="center"/>
    </xf>
    <xf numFmtId="0" fontId="1" fillId="0" borderId="1" xfId="0" applyFont="1" applyBorder="1" applyAlignment="1">
      <alignment horizontal="center"/>
    </xf>
    <xf numFmtId="0" fontId="3" fillId="6" borderId="1" xfId="0" applyFont="1" applyFill="1" applyBorder="1" applyAlignment="1">
      <alignment horizontal="left"/>
    </xf>
    <xf numFmtId="0" fontId="3" fillId="6" borderId="8" xfId="0" applyFont="1" applyFill="1" applyBorder="1" applyAlignment="1">
      <alignment horizontal="left"/>
    </xf>
    <xf numFmtId="0" fontId="3" fillId="6" borderId="9" xfId="0" applyFont="1" applyFill="1" applyBorder="1" applyAlignment="1">
      <alignment horizontal="left"/>
    </xf>
    <xf numFmtId="0" fontId="3" fillId="6" borderId="10" xfId="0" applyFont="1" applyFill="1" applyBorder="1" applyAlignment="1">
      <alignment horizontal="left"/>
    </xf>
    <xf numFmtId="0" fontId="0" fillId="2" borderId="0" xfId="0" applyFill="1" applyAlignment="1">
      <alignment horizontal="center"/>
    </xf>
    <xf numFmtId="0" fontId="13" fillId="7" borderId="1"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11" xfId="0" applyFont="1" applyFill="1" applyBorder="1" applyAlignment="1">
      <alignment horizontal="center" vertical="center"/>
    </xf>
    <xf numFmtId="0" fontId="13" fillId="8" borderId="0" xfId="0" applyFont="1" applyFill="1" applyAlignment="1">
      <alignment horizontal="center" vertical="center"/>
    </xf>
    <xf numFmtId="0" fontId="13" fillId="8" borderId="12" xfId="0" applyFont="1" applyFill="1" applyBorder="1" applyAlignment="1">
      <alignment horizontal="center" vertical="center"/>
    </xf>
    <xf numFmtId="0" fontId="13" fillId="8" borderId="5" xfId="0" applyFont="1" applyFill="1" applyBorder="1" applyAlignment="1">
      <alignment horizontal="center" vertical="center"/>
    </xf>
    <xf numFmtId="0" fontId="13" fillId="8" borderId="6" xfId="0" applyFont="1" applyFill="1" applyBorder="1" applyAlignment="1">
      <alignment horizontal="center" vertical="center"/>
    </xf>
    <xf numFmtId="0" fontId="13" fillId="8" borderId="7" xfId="0" applyFont="1" applyFill="1" applyBorder="1" applyAlignment="1">
      <alignment horizontal="center" vertical="center"/>
    </xf>
    <xf numFmtId="0" fontId="3" fillId="8" borderId="8" xfId="0" applyFont="1" applyFill="1" applyBorder="1" applyAlignment="1">
      <alignment horizontal="left"/>
    </xf>
    <xf numFmtId="0" fontId="3" fillId="8" borderId="9" xfId="0" applyFont="1" applyFill="1" applyBorder="1" applyAlignment="1">
      <alignment horizontal="left"/>
    </xf>
    <xf numFmtId="0" fontId="3" fillId="8" borderId="10" xfId="0" applyFont="1" applyFill="1" applyBorder="1" applyAlignment="1">
      <alignment horizontal="left"/>
    </xf>
    <xf numFmtId="0" fontId="3" fillId="4" borderId="8" xfId="0" applyFont="1" applyFill="1" applyBorder="1" applyAlignment="1">
      <alignment horizontal="left"/>
    </xf>
    <xf numFmtId="0" fontId="3" fillId="4" borderId="9" xfId="0" applyFont="1" applyFill="1" applyBorder="1" applyAlignment="1">
      <alignment horizontal="left"/>
    </xf>
    <xf numFmtId="0" fontId="3" fillId="7" borderId="1" xfId="0" applyFont="1" applyFill="1" applyBorder="1" applyAlignment="1">
      <alignment horizontal="left"/>
    </xf>
    <xf numFmtId="1" fontId="0" fillId="3" borderId="1" xfId="0" applyNumberFormat="1" applyFill="1" applyBorder="1" applyAlignment="1">
      <alignment horizontal="center"/>
    </xf>
    <xf numFmtId="0" fontId="2" fillId="5" borderId="1" xfId="0" applyFont="1" applyFill="1" applyBorder="1" applyAlignment="1">
      <alignment horizontal="center"/>
    </xf>
    <xf numFmtId="0" fontId="2" fillId="18" borderId="1" xfId="0" applyFont="1" applyFill="1" applyBorder="1" applyAlignment="1">
      <alignment horizontal="center"/>
    </xf>
    <xf numFmtId="0" fontId="13" fillId="11" borderId="8" xfId="0" applyFont="1" applyFill="1" applyBorder="1" applyAlignment="1">
      <alignment horizontal="center"/>
    </xf>
    <xf numFmtId="0" fontId="13" fillId="11" borderId="10" xfId="0" applyFont="1" applyFill="1" applyBorder="1" applyAlignment="1">
      <alignment horizontal="center"/>
    </xf>
    <xf numFmtId="0" fontId="13" fillId="16" borderId="8" xfId="0" applyFont="1" applyFill="1" applyBorder="1" applyAlignment="1">
      <alignment horizontal="center"/>
    </xf>
    <xf numFmtId="0" fontId="13" fillId="16" borderId="10" xfId="0" applyFont="1" applyFill="1" applyBorder="1" applyAlignment="1">
      <alignment horizontal="center"/>
    </xf>
    <xf numFmtId="0" fontId="13" fillId="16" borderId="9" xfId="0" applyFont="1" applyFill="1" applyBorder="1" applyAlignment="1">
      <alignment horizontal="center"/>
    </xf>
    <xf numFmtId="0" fontId="2" fillId="17" borderId="1" xfId="0" applyFont="1" applyFill="1" applyBorder="1" applyAlignment="1">
      <alignment horizontal="center"/>
    </xf>
    <xf numFmtId="0" fontId="17" fillId="9" borderId="8" xfId="0" applyFont="1" applyFill="1" applyBorder="1" applyAlignment="1">
      <alignment horizontal="center"/>
    </xf>
    <xf numFmtId="0" fontId="17" fillId="9" borderId="9" xfId="0" applyFont="1" applyFill="1" applyBorder="1" applyAlignment="1">
      <alignment horizontal="center"/>
    </xf>
    <xf numFmtId="0" fontId="17" fillId="9" borderId="10" xfId="0" applyFont="1" applyFill="1" applyBorder="1" applyAlignment="1">
      <alignment horizontal="center"/>
    </xf>
    <xf numFmtId="0" fontId="2" fillId="11" borderId="1" xfId="0" applyFont="1" applyFill="1" applyBorder="1" applyAlignment="1">
      <alignment horizontal="center"/>
    </xf>
    <xf numFmtId="0" fontId="2" fillId="7" borderId="8" xfId="0" applyFont="1" applyFill="1" applyBorder="1" applyAlignment="1">
      <alignment horizontal="center"/>
    </xf>
    <xf numFmtId="0" fontId="2" fillId="7" borderId="9" xfId="0" applyFont="1" applyFill="1" applyBorder="1" applyAlignment="1">
      <alignment horizontal="center"/>
    </xf>
    <xf numFmtId="0" fontId="2" fillId="7" borderId="10" xfId="0" applyFont="1" applyFill="1" applyBorder="1" applyAlignment="1">
      <alignment horizontal="center"/>
    </xf>
    <xf numFmtId="0" fontId="2" fillId="8" borderId="8" xfId="0" applyFont="1" applyFill="1" applyBorder="1" applyAlignment="1">
      <alignment horizontal="center"/>
    </xf>
    <xf numFmtId="0" fontId="2" fillId="8" borderId="9" xfId="0" applyFont="1" applyFill="1" applyBorder="1" applyAlignment="1">
      <alignment horizontal="center"/>
    </xf>
    <xf numFmtId="0" fontId="2" fillId="8" borderId="10" xfId="0" applyFont="1" applyFill="1" applyBorder="1" applyAlignment="1">
      <alignment horizontal="center"/>
    </xf>
    <xf numFmtId="0" fontId="2" fillId="9" borderId="8" xfId="0" applyFont="1" applyFill="1" applyBorder="1" applyAlignment="1">
      <alignment horizontal="center"/>
    </xf>
    <xf numFmtId="0" fontId="2" fillId="9" borderId="9" xfId="0" applyFont="1" applyFill="1" applyBorder="1" applyAlignment="1">
      <alignment horizontal="center"/>
    </xf>
    <xf numFmtId="0" fontId="2" fillId="9" borderId="10" xfId="0" applyFont="1" applyFill="1" applyBorder="1" applyAlignment="1">
      <alignment horizontal="center"/>
    </xf>
    <xf numFmtId="0" fontId="2" fillId="6" borderId="8" xfId="0" applyFont="1" applyFill="1" applyBorder="1" applyAlignment="1">
      <alignment horizontal="center"/>
    </xf>
    <xf numFmtId="0" fontId="2" fillId="6" borderId="9" xfId="0" applyFont="1" applyFill="1" applyBorder="1" applyAlignment="1">
      <alignment horizontal="center"/>
    </xf>
    <xf numFmtId="0" fontId="2" fillId="6" borderId="10" xfId="0" applyFont="1" applyFill="1" applyBorder="1" applyAlignment="1">
      <alignment horizontal="center"/>
    </xf>
    <xf numFmtId="0" fontId="1" fillId="12" borderId="1" xfId="0" applyFont="1" applyFill="1" applyBorder="1" applyAlignment="1">
      <alignment horizontal="center"/>
    </xf>
    <xf numFmtId="1" fontId="14" fillId="0" borderId="1" xfId="0" applyNumberFormat="1" applyFont="1" applyBorder="1" applyAlignment="1" applyProtection="1">
      <alignment horizontal="center"/>
      <protection hidden="1"/>
    </xf>
    <xf numFmtId="0" fontId="13" fillId="11" borderId="1" xfId="0" applyFont="1" applyFill="1" applyBorder="1" applyAlignment="1">
      <alignment horizontal="center"/>
    </xf>
    <xf numFmtId="0" fontId="13" fillId="11" borderId="9" xfId="0" applyFont="1" applyFill="1" applyBorder="1" applyAlignment="1">
      <alignment horizontal="center"/>
    </xf>
    <xf numFmtId="0" fontId="17" fillId="4" borderId="8" xfId="0" applyFont="1" applyFill="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4" fillId="0" borderId="1" xfId="0" applyFont="1" applyBorder="1" applyAlignment="1" applyProtection="1">
      <alignment horizontal="center"/>
      <protection hidden="1"/>
    </xf>
    <xf numFmtId="9" fontId="12" fillId="15" borderId="1" xfId="0" applyNumberFormat="1" applyFont="1" applyFill="1" applyBorder="1" applyAlignment="1" applyProtection="1">
      <alignment horizontal="center"/>
      <protection hidden="1"/>
    </xf>
    <xf numFmtId="0" fontId="16" fillId="20" borderId="2" xfId="0" applyFont="1" applyFill="1" applyBorder="1" applyAlignment="1">
      <alignment horizontal="center" vertical="center"/>
    </xf>
    <xf numFmtId="0" fontId="16" fillId="20" borderId="3" xfId="0" applyFont="1" applyFill="1" applyBorder="1" applyAlignment="1">
      <alignment horizontal="center" vertical="center"/>
    </xf>
    <xf numFmtId="0" fontId="16" fillId="20" borderId="4" xfId="0" applyFont="1" applyFill="1" applyBorder="1" applyAlignment="1">
      <alignment horizontal="center" vertical="center"/>
    </xf>
    <xf numFmtId="0" fontId="16" fillId="20" borderId="5" xfId="0" applyFont="1" applyFill="1" applyBorder="1" applyAlignment="1">
      <alignment horizontal="center" vertical="center"/>
    </xf>
    <xf numFmtId="0" fontId="16" fillId="20" borderId="6" xfId="0" applyFont="1" applyFill="1" applyBorder="1" applyAlignment="1">
      <alignment horizontal="center" vertical="center"/>
    </xf>
    <xf numFmtId="0" fontId="16" fillId="20" borderId="7" xfId="0" applyFont="1" applyFill="1" applyBorder="1" applyAlignment="1">
      <alignment horizontal="center" vertical="center"/>
    </xf>
    <xf numFmtId="9" fontId="1" fillId="2" borderId="0" xfId="0" applyNumberFormat="1" applyFont="1" applyFill="1" applyAlignment="1">
      <alignment horizontal="center"/>
    </xf>
    <xf numFmtId="0" fontId="12" fillId="14" borderId="8" xfId="0" applyFont="1" applyFill="1" applyBorder="1" applyAlignment="1">
      <alignment horizontal="center"/>
    </xf>
    <xf numFmtId="0" fontId="12" fillId="14" borderId="9" xfId="0" applyFont="1" applyFill="1" applyBorder="1" applyAlignment="1">
      <alignment horizontal="center"/>
    </xf>
    <xf numFmtId="0" fontId="12" fillId="14" borderId="10" xfId="0" applyFont="1" applyFill="1" applyBorder="1" applyAlignment="1">
      <alignment horizontal="center"/>
    </xf>
    <xf numFmtId="0" fontId="13" fillId="16" borderId="1" xfId="0" applyFont="1" applyFill="1" applyBorder="1" applyAlignment="1">
      <alignment horizontal="center"/>
    </xf>
    <xf numFmtId="1" fontId="0" fillId="0" borderId="1" xfId="0" applyNumberFormat="1" applyBorder="1" applyAlignment="1" applyProtection="1">
      <alignment horizontal="center"/>
      <protection hidden="1"/>
    </xf>
    <xf numFmtId="0" fontId="8" fillId="3" borderId="8" xfId="0" applyFont="1" applyFill="1" applyBorder="1" applyAlignment="1">
      <alignment horizontal="left"/>
    </xf>
    <xf numFmtId="0" fontId="8" fillId="3" borderId="9" xfId="0" applyFont="1" applyFill="1" applyBorder="1" applyAlignment="1">
      <alignment horizontal="left"/>
    </xf>
    <xf numFmtId="0" fontId="8" fillId="3" borderId="10" xfId="0" applyFont="1" applyFill="1" applyBorder="1" applyAlignment="1">
      <alignment horizontal="left"/>
    </xf>
    <xf numFmtId="0" fontId="6" fillId="0" borderId="1" xfId="0" applyFont="1" applyBorder="1" applyAlignment="1">
      <alignment horizontal="left"/>
    </xf>
    <xf numFmtId="0" fontId="4" fillId="0" borderId="1" xfId="0" applyFont="1" applyBorder="1" applyAlignment="1">
      <alignment horizontal="center"/>
    </xf>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20" fillId="0" borderId="0" xfId="0" applyFont="1" applyAlignment="1">
      <alignment horizontal="left"/>
    </xf>
    <xf numFmtId="0" fontId="8" fillId="3" borderId="1" xfId="0" applyFont="1" applyFill="1" applyBorder="1" applyAlignment="1">
      <alignment horizontal="left"/>
    </xf>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2" fillId="12" borderId="8" xfId="0" applyFont="1" applyFill="1" applyBorder="1" applyAlignment="1">
      <alignment horizontal="center"/>
    </xf>
    <xf numFmtId="0" fontId="12" fillId="12" borderId="9" xfId="0" applyFont="1" applyFill="1" applyBorder="1" applyAlignment="1">
      <alignment horizontal="center"/>
    </xf>
    <xf numFmtId="0" fontId="12" fillId="12" borderId="10" xfId="0" applyFont="1" applyFill="1" applyBorder="1" applyAlignment="1">
      <alignment horizontal="center"/>
    </xf>
  </cellXfs>
  <cellStyles count="2">
    <cellStyle name="Normal" xfId="0" builtinId="0"/>
    <cellStyle name="Percent" xfId="1" builtinId="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99FF"/>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2.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3.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4.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5.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6.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7.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8.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9.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i="1"/>
            </a:pPr>
            <a:r>
              <a:rPr lang="en-US" sz="1000" i="1"/>
              <a:t>% of residents who had a DNAR-CPR</a:t>
            </a:r>
          </a:p>
        </c:rich>
      </c:tx>
      <c:overlay val="0"/>
      <c:spPr>
        <a:solidFill>
          <a:schemeClr val="accent1">
            <a:lumMod val="40000"/>
            <a:lumOff val="60000"/>
          </a:schemeClr>
        </a:solidFill>
        <a:ln>
          <a:solidFill>
            <a:sysClr val="windowText" lastClr="000000"/>
          </a:solidFill>
        </a:ln>
      </c:spPr>
    </c:title>
    <c:autoTitleDeleted val="0"/>
    <c:plotArea>
      <c:layout>
        <c:manualLayout>
          <c:layoutTarget val="inner"/>
          <c:xMode val="edge"/>
          <c:yMode val="edge"/>
          <c:x val="3.2884651506613585E-2"/>
          <c:y val="0.16652237021857924"/>
          <c:w val="0.91043541223589575"/>
          <c:h val="0.74823884335154822"/>
        </c:manualLayout>
      </c:layout>
      <c:barChart>
        <c:barDir val="col"/>
        <c:grouping val="clustered"/>
        <c:varyColors val="0"/>
        <c:ser>
          <c:idx val="0"/>
          <c:order val="0"/>
          <c:tx>
            <c:strRef>
              <c:f>'Analysis Sheet'!$O$13</c:f>
              <c:strCache>
                <c:ptCount val="1"/>
                <c:pt idx="0">
                  <c:v>Had</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E8B6-4E32-95E0-D6FCB4ED44CA}"/>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E8B6-4E32-95E0-D6FCB4ED44CA}"/>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'Analysis Sheet'!$N$14:$N$15</c:f>
              <c:strCache>
                <c:ptCount val="2"/>
                <c:pt idx="0">
                  <c:v>Pre-Programme</c:v>
                </c:pt>
                <c:pt idx="1">
                  <c:v>Post-Programme</c:v>
                </c:pt>
              </c:strCache>
            </c:strRef>
          </c:cat>
          <c:val>
            <c:numRef>
              <c:f>'Analysis Sheet'!$O$14:$O$15</c:f>
              <c:numCache>
                <c:formatCode>0%</c:formatCode>
                <c:ptCount val="2"/>
                <c:pt idx="0">
                  <c:v>0</c:v>
                </c:pt>
                <c:pt idx="1">
                  <c:v>0</c:v>
                </c:pt>
              </c:numCache>
            </c:numRef>
          </c:val>
          <c:extLst>
            <c:ext xmlns:c16="http://schemas.microsoft.com/office/drawing/2014/chart" uri="{C3380CC4-5D6E-409C-BE32-E72D297353CC}">
              <c16:uniqueId val="{00000004-E8B6-4E32-95E0-D6FCB4ED44CA}"/>
            </c:ext>
          </c:extLst>
        </c:ser>
        <c:dLbls>
          <c:dLblPos val="inEnd"/>
          <c:showLegendKey val="0"/>
          <c:showVal val="1"/>
          <c:showCatName val="0"/>
          <c:showSerName val="0"/>
          <c:showPercent val="0"/>
          <c:showBubbleSize val="0"/>
        </c:dLbls>
        <c:gapWidth val="216"/>
        <c:overlap val="-25"/>
        <c:axId val="111064960"/>
        <c:axId val="174745088"/>
      </c:barChart>
      <c:catAx>
        <c:axId val="111064960"/>
        <c:scaling>
          <c:orientation val="minMax"/>
        </c:scaling>
        <c:delete val="0"/>
        <c:axPos val="b"/>
        <c:numFmt formatCode="General" sourceLinked="0"/>
        <c:majorTickMark val="out"/>
        <c:minorTickMark val="none"/>
        <c:tickLblPos val="nextTo"/>
        <c:txPr>
          <a:bodyPr/>
          <a:lstStyle/>
          <a:p>
            <a:pPr>
              <a:defRPr b="1" i="1"/>
            </a:pPr>
            <a:endParaRPr lang="en-US"/>
          </a:p>
        </c:txPr>
        <c:crossAx val="174745088"/>
        <c:crosses val="autoZero"/>
        <c:auto val="1"/>
        <c:lblAlgn val="ctr"/>
        <c:lblOffset val="100"/>
        <c:noMultiLvlLbl val="0"/>
      </c:catAx>
      <c:valAx>
        <c:axId val="174745088"/>
        <c:scaling>
          <c:orientation val="minMax"/>
          <c:max val="1"/>
          <c:min val="0"/>
        </c:scaling>
        <c:delete val="1"/>
        <c:axPos val="l"/>
        <c:majorGridlines/>
        <c:numFmt formatCode="0%" sourceLinked="1"/>
        <c:majorTickMark val="none"/>
        <c:minorTickMark val="none"/>
        <c:tickLblPos val="nextTo"/>
        <c:crossAx val="111064960"/>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a:t>
            </a:r>
            <a:r>
              <a:rPr lang="en-US" sz="1000" i="1" baseline="0"/>
              <a:t> cases where information about approaching end of life was given </a:t>
            </a:r>
            <a:endParaRPr lang="en-US" sz="1000" i="1"/>
          </a:p>
        </c:rich>
      </c:tx>
      <c:overlay val="0"/>
      <c:spPr>
        <a:solidFill>
          <a:schemeClr val="accent1">
            <a:lumMod val="40000"/>
            <a:lumOff val="60000"/>
          </a:schemeClr>
        </a:solidFill>
        <a:ln>
          <a:solidFill>
            <a:schemeClr val="tx1">
              <a:alpha val="47000"/>
            </a:schemeClr>
          </a:solidFill>
        </a:ln>
      </c:spPr>
    </c:title>
    <c:autoTitleDeleted val="0"/>
    <c:plotArea>
      <c:layout>
        <c:manualLayout>
          <c:layoutTarget val="inner"/>
          <c:xMode val="edge"/>
          <c:yMode val="edge"/>
          <c:x val="5.2078346028291624E-2"/>
          <c:y val="0.15929331739526412"/>
          <c:w val="0.91043531143972856"/>
          <c:h val="0.67594831511839704"/>
        </c:manualLayout>
      </c:layout>
      <c:barChart>
        <c:barDir val="col"/>
        <c:grouping val="clustered"/>
        <c:varyColors val="0"/>
        <c:ser>
          <c:idx val="0"/>
          <c:order val="0"/>
          <c:tx>
            <c:strRef>
              <c:f>'Analysis Sheet'!$N$61</c:f>
              <c:strCache>
                <c:ptCount val="1"/>
                <c:pt idx="0">
                  <c:v>Yes</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AB09-4A81-B3A4-BEA1DFAAB32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AB09-4A81-B3A4-BEA1DFAAB321}"/>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'Analysis Sheet'!$O$59:$P$60</c:f>
              <c:strCache>
                <c:ptCount val="2"/>
                <c:pt idx="0">
                  <c:v>Pre-Programme</c:v>
                </c:pt>
                <c:pt idx="1">
                  <c:v>Post-Programme</c:v>
                </c:pt>
              </c:strCache>
            </c:strRef>
          </c:cat>
          <c:val>
            <c:numRef>
              <c:f>'Analysis Sheet'!$O$61:$P$61</c:f>
              <c:numCache>
                <c:formatCode>0%</c:formatCode>
                <c:ptCount val="2"/>
                <c:pt idx="0">
                  <c:v>0</c:v>
                </c:pt>
                <c:pt idx="1">
                  <c:v>0</c:v>
                </c:pt>
              </c:numCache>
            </c:numRef>
          </c:val>
          <c:extLst>
            <c:ext xmlns:c16="http://schemas.microsoft.com/office/drawing/2014/chart" uri="{C3380CC4-5D6E-409C-BE32-E72D297353CC}">
              <c16:uniqueId val="{00000004-AB09-4A81-B3A4-BEA1DFAAB321}"/>
            </c:ext>
          </c:extLst>
        </c:ser>
        <c:dLbls>
          <c:dLblPos val="inEnd"/>
          <c:showLegendKey val="0"/>
          <c:showVal val="1"/>
          <c:showCatName val="0"/>
          <c:showSerName val="0"/>
          <c:showPercent val="0"/>
          <c:showBubbleSize val="0"/>
        </c:dLbls>
        <c:gapWidth val="216"/>
        <c:overlap val="-25"/>
        <c:axId val="183085696"/>
        <c:axId val="183113984"/>
      </c:barChart>
      <c:catAx>
        <c:axId val="183085696"/>
        <c:scaling>
          <c:orientation val="minMax"/>
        </c:scaling>
        <c:delete val="0"/>
        <c:axPos val="b"/>
        <c:numFmt formatCode="General" sourceLinked="1"/>
        <c:majorTickMark val="out"/>
        <c:minorTickMark val="none"/>
        <c:tickLblPos val="nextTo"/>
        <c:txPr>
          <a:bodyPr/>
          <a:lstStyle/>
          <a:p>
            <a:pPr>
              <a:defRPr b="1" i="1"/>
            </a:pPr>
            <a:endParaRPr lang="en-US"/>
          </a:p>
        </c:txPr>
        <c:crossAx val="183113984"/>
        <c:crosses val="autoZero"/>
        <c:auto val="1"/>
        <c:lblAlgn val="ctr"/>
        <c:lblOffset val="100"/>
        <c:noMultiLvlLbl val="0"/>
      </c:catAx>
      <c:valAx>
        <c:axId val="183113984"/>
        <c:scaling>
          <c:orientation val="minMax"/>
          <c:max val="1"/>
          <c:min val="0"/>
        </c:scaling>
        <c:delete val="1"/>
        <c:axPos val="l"/>
        <c:majorGridlines/>
        <c:numFmt formatCode="0%" sourceLinked="1"/>
        <c:majorTickMark val="none"/>
        <c:minorTickMark val="none"/>
        <c:tickLblPos val="nextTo"/>
        <c:crossAx val="1830856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a:t>
            </a:r>
            <a:r>
              <a:rPr lang="en-US" sz="1000" i="1" baseline="0"/>
              <a:t> cases where Bereavement Support was offered</a:t>
            </a:r>
            <a:endParaRPr lang="en-US" sz="1000" i="1"/>
          </a:p>
        </c:rich>
      </c:tx>
      <c:overlay val="0"/>
      <c:spPr>
        <a:solidFill>
          <a:schemeClr val="accent1">
            <a:lumMod val="40000"/>
            <a:lumOff val="60000"/>
          </a:schemeClr>
        </a:solidFill>
        <a:ln>
          <a:solidFill>
            <a:schemeClr val="tx1">
              <a:alpha val="47000"/>
            </a:schemeClr>
          </a:solidFill>
        </a:ln>
      </c:spPr>
    </c:title>
    <c:autoTitleDeleted val="0"/>
    <c:plotArea>
      <c:layout>
        <c:manualLayout>
          <c:layoutTarget val="inner"/>
          <c:xMode val="edge"/>
          <c:yMode val="edge"/>
          <c:x val="5.2078346028291624E-2"/>
          <c:y val="0.15206426457194899"/>
          <c:w val="0.91043531143972856"/>
          <c:h val="0.68317736794171224"/>
        </c:manualLayout>
      </c:layout>
      <c:barChart>
        <c:barDir val="col"/>
        <c:grouping val="clustered"/>
        <c:varyColors val="0"/>
        <c:ser>
          <c:idx val="0"/>
          <c:order val="0"/>
          <c:tx>
            <c:strRef>
              <c:f>'Analysis Sheet'!$N$66</c:f>
              <c:strCache>
                <c:ptCount val="1"/>
                <c:pt idx="0">
                  <c:v>Yes</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52E8-4A5D-A55B-1B62EC62DF5D}"/>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52E8-4A5D-A55B-1B62EC62DF5D}"/>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'Analysis Sheet'!$O$64:$P$65</c:f>
              <c:strCache>
                <c:ptCount val="2"/>
                <c:pt idx="0">
                  <c:v>Pre-Programme</c:v>
                </c:pt>
                <c:pt idx="1">
                  <c:v>Post-Programme</c:v>
                </c:pt>
              </c:strCache>
            </c:strRef>
          </c:cat>
          <c:val>
            <c:numRef>
              <c:f>'Analysis Sheet'!$O$66:$P$66</c:f>
              <c:numCache>
                <c:formatCode>0%</c:formatCode>
                <c:ptCount val="2"/>
                <c:pt idx="0">
                  <c:v>0</c:v>
                </c:pt>
                <c:pt idx="1">
                  <c:v>0</c:v>
                </c:pt>
              </c:numCache>
            </c:numRef>
          </c:val>
          <c:extLst>
            <c:ext xmlns:c16="http://schemas.microsoft.com/office/drawing/2014/chart" uri="{C3380CC4-5D6E-409C-BE32-E72D297353CC}">
              <c16:uniqueId val="{00000004-52E8-4A5D-A55B-1B62EC62DF5D}"/>
            </c:ext>
          </c:extLst>
        </c:ser>
        <c:dLbls>
          <c:dLblPos val="inEnd"/>
          <c:showLegendKey val="0"/>
          <c:showVal val="1"/>
          <c:showCatName val="0"/>
          <c:showSerName val="0"/>
          <c:showPercent val="0"/>
          <c:showBubbleSize val="0"/>
        </c:dLbls>
        <c:gapWidth val="216"/>
        <c:overlap val="-25"/>
        <c:axId val="182788096"/>
        <c:axId val="182789248"/>
      </c:barChart>
      <c:catAx>
        <c:axId val="182788096"/>
        <c:scaling>
          <c:orientation val="minMax"/>
        </c:scaling>
        <c:delete val="0"/>
        <c:axPos val="b"/>
        <c:numFmt formatCode="General" sourceLinked="1"/>
        <c:majorTickMark val="out"/>
        <c:minorTickMark val="none"/>
        <c:tickLblPos val="nextTo"/>
        <c:txPr>
          <a:bodyPr/>
          <a:lstStyle/>
          <a:p>
            <a:pPr>
              <a:defRPr b="1" i="1"/>
            </a:pPr>
            <a:endParaRPr lang="en-US"/>
          </a:p>
        </c:txPr>
        <c:crossAx val="182789248"/>
        <c:crosses val="autoZero"/>
        <c:auto val="1"/>
        <c:lblAlgn val="ctr"/>
        <c:lblOffset val="100"/>
        <c:noMultiLvlLbl val="0"/>
      </c:catAx>
      <c:valAx>
        <c:axId val="182789248"/>
        <c:scaling>
          <c:orientation val="minMax"/>
          <c:max val="1"/>
          <c:min val="0"/>
        </c:scaling>
        <c:delete val="1"/>
        <c:axPos val="l"/>
        <c:majorGridlines/>
        <c:numFmt formatCode="0%" sourceLinked="1"/>
        <c:majorTickMark val="none"/>
        <c:minorTickMark val="none"/>
        <c:tickLblPos val="nextTo"/>
        <c:crossAx val="1827880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a:t>
            </a:r>
            <a:r>
              <a:rPr lang="en-US" sz="1000" i="1" baseline="0"/>
              <a:t> cases where an Advance Care Plan discussion was documented</a:t>
            </a:r>
            <a:endParaRPr lang="en-US" sz="1000" i="1"/>
          </a:p>
        </c:rich>
      </c:tx>
      <c:overlay val="0"/>
      <c:spPr>
        <a:solidFill>
          <a:schemeClr val="accent1">
            <a:lumMod val="40000"/>
            <a:lumOff val="60000"/>
          </a:schemeClr>
        </a:solidFill>
        <a:ln>
          <a:solidFill>
            <a:schemeClr val="tx1">
              <a:alpha val="47000"/>
            </a:schemeClr>
          </a:solidFill>
        </a:ln>
      </c:spPr>
    </c:title>
    <c:autoTitleDeleted val="0"/>
    <c:plotArea>
      <c:layout>
        <c:manualLayout>
          <c:layoutTarget val="inner"/>
          <c:xMode val="edge"/>
          <c:yMode val="edge"/>
          <c:x val="5.2078346028291624E-2"/>
          <c:y val="0.15567879098360657"/>
          <c:w val="0.91043531143972856"/>
          <c:h val="0.67956284153005464"/>
        </c:manualLayout>
      </c:layout>
      <c:barChart>
        <c:barDir val="col"/>
        <c:grouping val="clustered"/>
        <c:varyColors val="0"/>
        <c:ser>
          <c:idx val="0"/>
          <c:order val="0"/>
          <c:tx>
            <c:strRef>
              <c:f>'Analysis Sheet'!$N$71</c:f>
              <c:strCache>
                <c:ptCount val="1"/>
                <c:pt idx="0">
                  <c:v>Yes</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AABF-47FA-8F2D-FA53CB682CDA}"/>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AABF-47FA-8F2D-FA53CB682CDA}"/>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'Analysis Sheet'!$O$69:$P$70</c:f>
              <c:strCache>
                <c:ptCount val="2"/>
                <c:pt idx="0">
                  <c:v>Pre-Programme</c:v>
                </c:pt>
                <c:pt idx="1">
                  <c:v>Post-Programme</c:v>
                </c:pt>
              </c:strCache>
            </c:strRef>
          </c:cat>
          <c:val>
            <c:numRef>
              <c:f>'Analysis Sheet'!$O$71:$P$71</c:f>
              <c:numCache>
                <c:formatCode>0%</c:formatCode>
                <c:ptCount val="2"/>
                <c:pt idx="0">
                  <c:v>0</c:v>
                </c:pt>
                <c:pt idx="1">
                  <c:v>0</c:v>
                </c:pt>
              </c:numCache>
            </c:numRef>
          </c:val>
          <c:extLst>
            <c:ext xmlns:c16="http://schemas.microsoft.com/office/drawing/2014/chart" uri="{C3380CC4-5D6E-409C-BE32-E72D297353CC}">
              <c16:uniqueId val="{00000004-AABF-47FA-8F2D-FA53CB682CDA}"/>
            </c:ext>
          </c:extLst>
        </c:ser>
        <c:dLbls>
          <c:dLblPos val="inEnd"/>
          <c:showLegendKey val="0"/>
          <c:showVal val="1"/>
          <c:showCatName val="0"/>
          <c:showSerName val="0"/>
          <c:showPercent val="0"/>
          <c:showBubbleSize val="0"/>
        </c:dLbls>
        <c:gapWidth val="216"/>
        <c:overlap val="-25"/>
        <c:axId val="182821248"/>
        <c:axId val="182824960"/>
      </c:barChart>
      <c:catAx>
        <c:axId val="182821248"/>
        <c:scaling>
          <c:orientation val="minMax"/>
        </c:scaling>
        <c:delete val="0"/>
        <c:axPos val="b"/>
        <c:numFmt formatCode="General" sourceLinked="1"/>
        <c:majorTickMark val="out"/>
        <c:minorTickMark val="none"/>
        <c:tickLblPos val="nextTo"/>
        <c:txPr>
          <a:bodyPr/>
          <a:lstStyle/>
          <a:p>
            <a:pPr>
              <a:defRPr b="1" i="1"/>
            </a:pPr>
            <a:endParaRPr lang="en-US"/>
          </a:p>
        </c:txPr>
        <c:crossAx val="182824960"/>
        <c:crosses val="autoZero"/>
        <c:auto val="1"/>
        <c:lblAlgn val="ctr"/>
        <c:lblOffset val="100"/>
        <c:noMultiLvlLbl val="0"/>
      </c:catAx>
      <c:valAx>
        <c:axId val="182824960"/>
        <c:scaling>
          <c:orientation val="minMax"/>
          <c:max val="1"/>
          <c:min val="0"/>
        </c:scaling>
        <c:delete val="1"/>
        <c:axPos val="l"/>
        <c:majorGridlines/>
        <c:numFmt formatCode="0%" sourceLinked="1"/>
        <c:majorTickMark val="none"/>
        <c:minorTickMark val="none"/>
        <c:tickLblPos val="nextTo"/>
        <c:crossAx val="182821248"/>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a:t>
            </a:r>
            <a:r>
              <a:rPr lang="en-US" sz="1000" i="1" baseline="0"/>
              <a:t> residents with a Supportive Care Plan in place</a:t>
            </a:r>
            <a:endParaRPr lang="en-US" sz="1000" i="1"/>
          </a:p>
        </c:rich>
      </c:tx>
      <c:overlay val="0"/>
      <c:spPr>
        <a:solidFill>
          <a:schemeClr val="accent1">
            <a:lumMod val="40000"/>
            <a:lumOff val="60000"/>
          </a:schemeClr>
        </a:solidFill>
        <a:ln>
          <a:solidFill>
            <a:schemeClr val="tx1">
              <a:alpha val="47000"/>
            </a:schemeClr>
          </a:solidFill>
        </a:ln>
      </c:spPr>
    </c:title>
    <c:autoTitleDeleted val="0"/>
    <c:plotArea>
      <c:layout>
        <c:manualLayout>
          <c:layoutTarget val="inner"/>
          <c:xMode val="edge"/>
          <c:yMode val="edge"/>
          <c:x val="5.2078346028291624E-2"/>
          <c:y val="0.15929331739526412"/>
          <c:w val="0.91043531143972856"/>
          <c:h val="0.67594831511839704"/>
        </c:manualLayout>
      </c:layout>
      <c:barChart>
        <c:barDir val="col"/>
        <c:grouping val="clustered"/>
        <c:varyColors val="0"/>
        <c:ser>
          <c:idx val="0"/>
          <c:order val="0"/>
          <c:tx>
            <c:strRef>
              <c:f>'Analysis Sheet'!$N$76</c:f>
              <c:strCache>
                <c:ptCount val="1"/>
                <c:pt idx="0">
                  <c:v>Yes</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CB6E-4B6F-9C27-6BD1232BAEA6}"/>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CB6E-4B6F-9C27-6BD1232BAEA6}"/>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'Analysis Sheet'!$O$74:$P$75</c:f>
              <c:strCache>
                <c:ptCount val="2"/>
                <c:pt idx="0">
                  <c:v>Pre-Programme</c:v>
                </c:pt>
                <c:pt idx="1">
                  <c:v>Post-Programme</c:v>
                </c:pt>
              </c:strCache>
            </c:strRef>
          </c:cat>
          <c:val>
            <c:numRef>
              <c:f>'Analysis Sheet'!$O$76:$P$76</c:f>
              <c:numCache>
                <c:formatCode>0%</c:formatCode>
                <c:ptCount val="2"/>
                <c:pt idx="0">
                  <c:v>0</c:v>
                </c:pt>
                <c:pt idx="1">
                  <c:v>0</c:v>
                </c:pt>
              </c:numCache>
            </c:numRef>
          </c:val>
          <c:extLst>
            <c:ext xmlns:c16="http://schemas.microsoft.com/office/drawing/2014/chart" uri="{C3380CC4-5D6E-409C-BE32-E72D297353CC}">
              <c16:uniqueId val="{00000004-CB6E-4B6F-9C27-6BD1232BAEA6}"/>
            </c:ext>
          </c:extLst>
        </c:ser>
        <c:dLbls>
          <c:dLblPos val="inEnd"/>
          <c:showLegendKey val="0"/>
          <c:showVal val="1"/>
          <c:showCatName val="0"/>
          <c:showSerName val="0"/>
          <c:showPercent val="0"/>
          <c:showBubbleSize val="0"/>
        </c:dLbls>
        <c:gapWidth val="216"/>
        <c:overlap val="-25"/>
        <c:axId val="182832128"/>
        <c:axId val="182880896"/>
      </c:barChart>
      <c:catAx>
        <c:axId val="182832128"/>
        <c:scaling>
          <c:orientation val="minMax"/>
        </c:scaling>
        <c:delete val="0"/>
        <c:axPos val="b"/>
        <c:numFmt formatCode="General" sourceLinked="1"/>
        <c:majorTickMark val="out"/>
        <c:minorTickMark val="none"/>
        <c:tickLblPos val="nextTo"/>
        <c:txPr>
          <a:bodyPr/>
          <a:lstStyle/>
          <a:p>
            <a:pPr>
              <a:defRPr b="1" i="1"/>
            </a:pPr>
            <a:endParaRPr lang="en-US"/>
          </a:p>
        </c:txPr>
        <c:crossAx val="182880896"/>
        <c:crosses val="autoZero"/>
        <c:auto val="1"/>
        <c:lblAlgn val="ctr"/>
        <c:lblOffset val="100"/>
        <c:noMultiLvlLbl val="0"/>
      </c:catAx>
      <c:valAx>
        <c:axId val="182880896"/>
        <c:scaling>
          <c:orientation val="minMax"/>
          <c:max val="1"/>
          <c:min val="0"/>
        </c:scaling>
        <c:delete val="1"/>
        <c:axPos val="l"/>
        <c:majorGridlines/>
        <c:numFmt formatCode="0%" sourceLinked="1"/>
        <c:majorTickMark val="none"/>
        <c:minorTickMark val="none"/>
        <c:tickLblPos val="nextTo"/>
        <c:crossAx val="182832128"/>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Total</a:t>
            </a:r>
            <a:r>
              <a:rPr lang="en-US" sz="1000" i="1" baseline="0"/>
              <a:t> number of emergency admissions during the last 90 days of life</a:t>
            </a:r>
            <a:endParaRPr lang="en-US" sz="1000" i="1"/>
          </a:p>
        </c:rich>
      </c:tx>
      <c:overlay val="0"/>
      <c:spPr>
        <a:solidFill>
          <a:schemeClr val="accent1">
            <a:lumMod val="40000"/>
            <a:lumOff val="60000"/>
          </a:schemeClr>
        </a:solidFill>
        <a:ln>
          <a:solidFill>
            <a:schemeClr val="tx1">
              <a:alpha val="47000"/>
            </a:schemeClr>
          </a:solidFill>
        </a:ln>
      </c:spPr>
    </c:title>
    <c:autoTitleDeleted val="0"/>
    <c:plotArea>
      <c:layout>
        <c:manualLayout>
          <c:layoutTarget val="inner"/>
          <c:xMode val="edge"/>
          <c:yMode val="edge"/>
          <c:x val="0.10967439553926726"/>
          <c:y val="0.15929879697792657"/>
          <c:w val="0.80746610302744415"/>
          <c:h val="0.67955744957043063"/>
        </c:manualLayout>
      </c:layout>
      <c:barChart>
        <c:barDir val="col"/>
        <c:grouping val="clustered"/>
        <c:varyColors val="0"/>
        <c:ser>
          <c:idx val="0"/>
          <c:order val="0"/>
          <c:spPr>
            <a:ln>
              <a:solidFill>
                <a:schemeClr val="tx1"/>
              </a:solidFill>
            </a:ln>
          </c:spPr>
          <c:invertIfNegative val="0"/>
          <c:dPt>
            <c:idx val="0"/>
            <c:invertIfNegative val="0"/>
            <c:bubble3D val="0"/>
            <c:spPr>
              <a:solidFill>
                <a:srgbClr val="92D050"/>
              </a:solidFill>
              <a:ln>
                <a:solidFill>
                  <a:schemeClr val="tx1"/>
                </a:solidFill>
              </a:ln>
            </c:spPr>
            <c:extLst>
              <c:ext xmlns:c16="http://schemas.microsoft.com/office/drawing/2014/chart" uri="{C3380CC4-5D6E-409C-BE32-E72D297353CC}">
                <c16:uniqueId val="{00000001-EF1B-43B8-B5A7-7892505829AF}"/>
              </c:ext>
            </c:extLst>
          </c:dPt>
          <c:dPt>
            <c:idx val="1"/>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3-EF1B-43B8-B5A7-7892505829AF}"/>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1B-43B8-B5A7-7892505829AF}"/>
                </c:ext>
              </c:extLst>
            </c:dLbl>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1B-43B8-B5A7-7892505829AF}"/>
                </c:ext>
              </c:extLst>
            </c:dLbl>
            <c:spPr>
              <a:noFill/>
              <a:ln>
                <a:noFill/>
              </a:ln>
              <a:effectLst/>
            </c:spPr>
            <c:txPr>
              <a:bodyPr/>
              <a:lstStyle/>
              <a:p>
                <a:pPr>
                  <a:defRPr b="1" i="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'Analysis Sheet'!$D$41:$E$41</c:f>
              <c:strCache>
                <c:ptCount val="2"/>
                <c:pt idx="0">
                  <c:v>Pre-programme</c:v>
                </c:pt>
                <c:pt idx="1">
                  <c:v>Post-Programme</c:v>
                </c:pt>
              </c:strCache>
            </c:strRef>
          </c:cat>
          <c:val>
            <c:numRef>
              <c:f>'Analysis Sheet'!$D$42:$E$42</c:f>
              <c:numCache>
                <c:formatCode>0</c:formatCode>
                <c:ptCount val="2"/>
                <c:pt idx="0">
                  <c:v>0</c:v>
                </c:pt>
                <c:pt idx="1">
                  <c:v>0</c:v>
                </c:pt>
              </c:numCache>
            </c:numRef>
          </c:val>
          <c:extLst>
            <c:ext xmlns:c16="http://schemas.microsoft.com/office/drawing/2014/chart" uri="{C3380CC4-5D6E-409C-BE32-E72D297353CC}">
              <c16:uniqueId val="{00000004-EF1B-43B8-B5A7-7892505829AF}"/>
            </c:ext>
          </c:extLst>
        </c:ser>
        <c:dLbls>
          <c:showLegendKey val="0"/>
          <c:showVal val="0"/>
          <c:showCatName val="0"/>
          <c:showSerName val="0"/>
          <c:showPercent val="0"/>
          <c:showBubbleSize val="0"/>
        </c:dLbls>
        <c:gapWidth val="216"/>
        <c:overlap val="-25"/>
        <c:axId val="183505664"/>
        <c:axId val="183507200"/>
      </c:barChart>
      <c:catAx>
        <c:axId val="183505664"/>
        <c:scaling>
          <c:orientation val="minMax"/>
        </c:scaling>
        <c:delete val="0"/>
        <c:axPos val="b"/>
        <c:numFmt formatCode="General" sourceLinked="0"/>
        <c:majorTickMark val="none"/>
        <c:minorTickMark val="none"/>
        <c:tickLblPos val="nextTo"/>
        <c:txPr>
          <a:bodyPr/>
          <a:lstStyle/>
          <a:p>
            <a:pPr>
              <a:defRPr b="1" i="1"/>
            </a:pPr>
            <a:endParaRPr lang="en-US"/>
          </a:p>
        </c:txPr>
        <c:crossAx val="183507200"/>
        <c:crosses val="autoZero"/>
        <c:auto val="1"/>
        <c:lblAlgn val="ctr"/>
        <c:lblOffset val="100"/>
        <c:noMultiLvlLbl val="0"/>
      </c:catAx>
      <c:valAx>
        <c:axId val="183507200"/>
        <c:scaling>
          <c:orientation val="minMax"/>
          <c:max val="100"/>
          <c:min val="0"/>
        </c:scaling>
        <c:delete val="1"/>
        <c:axPos val="l"/>
        <c:majorGridlines/>
        <c:numFmt formatCode="0" sourceLinked="1"/>
        <c:majorTickMark val="none"/>
        <c:minorTickMark val="none"/>
        <c:tickLblPos val="nextTo"/>
        <c:crossAx val="183505664"/>
        <c:crosses val="autoZero"/>
        <c:crossBetween val="between"/>
      </c:valAx>
      <c:spPr>
        <a:solidFill>
          <a:srgbClr val="FF99FF">
            <a:alpha val="48000"/>
          </a:srgbClr>
        </a:solidFill>
        <a:ln>
          <a:solidFill>
            <a:schemeClr val="tx1"/>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 deaths</a:t>
            </a:r>
            <a:r>
              <a:rPr lang="en-US" sz="1000" i="1" baseline="0"/>
              <a:t> that were expected</a:t>
            </a:r>
            <a:endParaRPr lang="en-US" sz="1000" i="1"/>
          </a:p>
        </c:rich>
      </c:tx>
      <c:layout>
        <c:manualLayout>
          <c:xMode val="edge"/>
          <c:yMode val="edge"/>
          <c:x val="0.23648960739030023"/>
          <c:y val="4.6999276934201015E-2"/>
        </c:manualLayout>
      </c:layout>
      <c:overlay val="0"/>
      <c:spPr>
        <a:solidFill>
          <a:schemeClr val="accent1">
            <a:lumMod val="40000"/>
            <a:lumOff val="60000"/>
          </a:schemeClr>
        </a:solidFill>
        <a:ln>
          <a:solidFill>
            <a:schemeClr val="tx1">
              <a:alpha val="47000"/>
            </a:schemeClr>
          </a:solidFill>
        </a:ln>
      </c:spPr>
    </c:title>
    <c:autoTitleDeleted val="0"/>
    <c:plotArea>
      <c:layout>
        <c:manualLayout>
          <c:layoutTarget val="inner"/>
          <c:xMode val="edge"/>
          <c:yMode val="edge"/>
          <c:x val="0.10967439553926726"/>
          <c:y val="0.15568346798298802"/>
          <c:w val="0.80746610302744415"/>
          <c:h val="0.68317277856536918"/>
        </c:manualLayout>
      </c:layout>
      <c:barChart>
        <c:barDir val="col"/>
        <c:grouping val="clustered"/>
        <c:varyColors val="0"/>
        <c:ser>
          <c:idx val="0"/>
          <c:order val="0"/>
          <c:tx>
            <c:strRef>
              <c:f>'Analysis Sheet'!$N$81</c:f>
              <c:strCache>
                <c:ptCount val="1"/>
                <c:pt idx="0">
                  <c:v>Expected </c:v>
                </c:pt>
              </c:strCache>
            </c:strRef>
          </c:tx>
          <c:spPr>
            <a:ln>
              <a:solidFill>
                <a:schemeClr val="tx1"/>
              </a:solidFill>
            </a:ln>
          </c:spPr>
          <c:invertIfNegative val="0"/>
          <c:dPt>
            <c:idx val="0"/>
            <c:invertIfNegative val="0"/>
            <c:bubble3D val="0"/>
            <c:spPr>
              <a:solidFill>
                <a:srgbClr val="92D050"/>
              </a:solidFill>
              <a:ln>
                <a:solidFill>
                  <a:schemeClr val="tx1"/>
                </a:solidFill>
              </a:ln>
            </c:spPr>
            <c:extLst>
              <c:ext xmlns:c16="http://schemas.microsoft.com/office/drawing/2014/chart" uri="{C3380CC4-5D6E-409C-BE32-E72D297353CC}">
                <c16:uniqueId val="{00000001-80C5-42A7-B7A8-501F48A8965F}"/>
              </c:ext>
            </c:extLst>
          </c:dPt>
          <c:dPt>
            <c:idx val="1"/>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3-80C5-42A7-B7A8-501F48A8965F}"/>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C5-42A7-B7A8-501F48A8965F}"/>
                </c:ext>
              </c:extLst>
            </c:dLbl>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C5-42A7-B7A8-501F48A8965F}"/>
                </c:ext>
              </c:extLst>
            </c:dLbl>
            <c:spPr>
              <a:noFill/>
              <a:ln>
                <a:noFill/>
              </a:ln>
              <a:effectLst/>
            </c:spPr>
            <c:txPr>
              <a:bodyPr/>
              <a:lstStyle/>
              <a:p>
                <a:pPr>
                  <a:defRPr b="1" i="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'Analysis Sheet'!$O$79:$P$80</c:f>
              <c:strCache>
                <c:ptCount val="2"/>
                <c:pt idx="0">
                  <c:v>Pre-Programme</c:v>
                </c:pt>
                <c:pt idx="1">
                  <c:v>Post-Programme</c:v>
                </c:pt>
              </c:strCache>
            </c:strRef>
          </c:cat>
          <c:val>
            <c:numRef>
              <c:f>'Analysis Sheet'!$O$81:$P$81</c:f>
              <c:numCache>
                <c:formatCode>0%</c:formatCode>
                <c:ptCount val="2"/>
                <c:pt idx="0">
                  <c:v>0</c:v>
                </c:pt>
                <c:pt idx="1">
                  <c:v>0</c:v>
                </c:pt>
              </c:numCache>
            </c:numRef>
          </c:val>
          <c:extLst>
            <c:ext xmlns:c16="http://schemas.microsoft.com/office/drawing/2014/chart" uri="{C3380CC4-5D6E-409C-BE32-E72D297353CC}">
              <c16:uniqueId val="{00000004-80C5-42A7-B7A8-501F48A8965F}"/>
            </c:ext>
          </c:extLst>
        </c:ser>
        <c:dLbls>
          <c:showLegendKey val="0"/>
          <c:showVal val="0"/>
          <c:showCatName val="0"/>
          <c:showSerName val="0"/>
          <c:showPercent val="0"/>
          <c:showBubbleSize val="0"/>
        </c:dLbls>
        <c:gapWidth val="216"/>
        <c:overlap val="-25"/>
        <c:axId val="183562240"/>
        <c:axId val="183563776"/>
      </c:barChart>
      <c:catAx>
        <c:axId val="183562240"/>
        <c:scaling>
          <c:orientation val="minMax"/>
        </c:scaling>
        <c:delete val="0"/>
        <c:axPos val="b"/>
        <c:numFmt formatCode="General" sourceLinked="0"/>
        <c:majorTickMark val="none"/>
        <c:minorTickMark val="none"/>
        <c:tickLblPos val="nextTo"/>
        <c:txPr>
          <a:bodyPr/>
          <a:lstStyle/>
          <a:p>
            <a:pPr>
              <a:defRPr b="1" i="1"/>
            </a:pPr>
            <a:endParaRPr lang="en-US"/>
          </a:p>
        </c:txPr>
        <c:crossAx val="183563776"/>
        <c:crosses val="autoZero"/>
        <c:auto val="1"/>
        <c:lblAlgn val="ctr"/>
        <c:lblOffset val="100"/>
        <c:noMultiLvlLbl val="0"/>
      </c:catAx>
      <c:valAx>
        <c:axId val="183563776"/>
        <c:scaling>
          <c:orientation val="minMax"/>
          <c:max val="1"/>
        </c:scaling>
        <c:delete val="1"/>
        <c:axPos val="l"/>
        <c:majorGridlines/>
        <c:numFmt formatCode="0%" sourceLinked="1"/>
        <c:majorTickMark val="none"/>
        <c:minorTickMark val="none"/>
        <c:tickLblPos val="nextTo"/>
        <c:crossAx val="183562240"/>
        <c:crosses val="autoZero"/>
        <c:crossBetween val="between"/>
      </c:valAx>
      <c:spPr>
        <a:solidFill>
          <a:srgbClr val="FF99FF">
            <a:alpha val="48000"/>
          </a:srgbClr>
        </a:solidFill>
        <a:ln>
          <a:solidFill>
            <a:schemeClr val="tx1"/>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 residents who had a Best Interests</a:t>
            </a:r>
            <a:r>
              <a:rPr lang="en-US" sz="1000" i="1" baseline="0"/>
              <a:t> Discussion</a:t>
            </a:r>
            <a:endParaRPr lang="en-US" sz="1000" i="1"/>
          </a:p>
        </c:rich>
      </c:tx>
      <c:overlay val="0"/>
      <c:spPr>
        <a:solidFill>
          <a:schemeClr val="accent1">
            <a:lumMod val="40000"/>
            <a:lumOff val="60000"/>
          </a:schemeClr>
        </a:solidFill>
        <a:ln>
          <a:solidFill>
            <a:sysClr val="windowText" lastClr="000000"/>
          </a:solidFill>
        </a:ln>
      </c:spPr>
    </c:title>
    <c:autoTitleDeleted val="0"/>
    <c:plotArea>
      <c:layout>
        <c:manualLayout>
          <c:layoutTarget val="inner"/>
          <c:xMode val="edge"/>
          <c:yMode val="edge"/>
          <c:x val="3.2884651506613585E-2"/>
          <c:y val="0.16652237021857924"/>
          <c:w val="0.91043541223589575"/>
          <c:h val="0.74823884335154822"/>
        </c:manualLayout>
      </c:layout>
      <c:barChart>
        <c:barDir val="col"/>
        <c:grouping val="clustered"/>
        <c:varyColors val="0"/>
        <c:ser>
          <c:idx val="0"/>
          <c:order val="0"/>
          <c:tx>
            <c:strRef>
              <c:f>'Analysis Sheet'!$O$8</c:f>
              <c:strCache>
                <c:ptCount val="1"/>
                <c:pt idx="0">
                  <c:v>Had</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236F-46AB-B38E-04D8CC3DD8D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236F-46AB-B38E-04D8CC3DD8D1}"/>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'Analysis Sheet'!$N$9:$N$10</c:f>
              <c:strCache>
                <c:ptCount val="2"/>
                <c:pt idx="0">
                  <c:v>Pre-Programme</c:v>
                </c:pt>
                <c:pt idx="1">
                  <c:v>Post-Programme</c:v>
                </c:pt>
              </c:strCache>
            </c:strRef>
          </c:cat>
          <c:val>
            <c:numRef>
              <c:f>'Analysis Sheet'!$O$9:$O$10</c:f>
              <c:numCache>
                <c:formatCode>0%</c:formatCode>
                <c:ptCount val="2"/>
                <c:pt idx="0">
                  <c:v>0</c:v>
                </c:pt>
                <c:pt idx="1">
                  <c:v>0</c:v>
                </c:pt>
              </c:numCache>
            </c:numRef>
          </c:val>
          <c:extLst>
            <c:ext xmlns:c16="http://schemas.microsoft.com/office/drawing/2014/chart" uri="{C3380CC4-5D6E-409C-BE32-E72D297353CC}">
              <c16:uniqueId val="{00000004-236F-46AB-B38E-04D8CC3DD8D1}"/>
            </c:ext>
          </c:extLst>
        </c:ser>
        <c:dLbls>
          <c:dLblPos val="inEnd"/>
          <c:showLegendKey val="0"/>
          <c:showVal val="1"/>
          <c:showCatName val="0"/>
          <c:showSerName val="0"/>
          <c:showPercent val="0"/>
          <c:showBubbleSize val="0"/>
        </c:dLbls>
        <c:gapWidth val="216"/>
        <c:overlap val="-25"/>
        <c:axId val="183472896"/>
        <c:axId val="183480704"/>
      </c:barChart>
      <c:catAx>
        <c:axId val="183472896"/>
        <c:scaling>
          <c:orientation val="minMax"/>
        </c:scaling>
        <c:delete val="0"/>
        <c:axPos val="b"/>
        <c:numFmt formatCode="General" sourceLinked="0"/>
        <c:majorTickMark val="out"/>
        <c:minorTickMark val="none"/>
        <c:tickLblPos val="nextTo"/>
        <c:txPr>
          <a:bodyPr/>
          <a:lstStyle/>
          <a:p>
            <a:pPr>
              <a:defRPr b="1" i="1"/>
            </a:pPr>
            <a:endParaRPr lang="en-US"/>
          </a:p>
        </c:txPr>
        <c:crossAx val="183480704"/>
        <c:crosses val="autoZero"/>
        <c:auto val="1"/>
        <c:lblAlgn val="ctr"/>
        <c:lblOffset val="100"/>
        <c:noMultiLvlLbl val="0"/>
      </c:catAx>
      <c:valAx>
        <c:axId val="183480704"/>
        <c:scaling>
          <c:orientation val="minMax"/>
          <c:max val="1"/>
          <c:min val="0"/>
        </c:scaling>
        <c:delete val="1"/>
        <c:axPos val="l"/>
        <c:majorGridlines/>
        <c:numFmt formatCode="0%" sourceLinked="1"/>
        <c:majorTickMark val="none"/>
        <c:minorTickMark val="none"/>
        <c:tickLblPos val="nextTo"/>
        <c:crossAx val="1834728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 all</a:t>
            </a:r>
            <a:r>
              <a:rPr lang="en-US" sz="1000" i="1" baseline="0"/>
              <a:t> residents who had a mental capacity assessment</a:t>
            </a:r>
            <a:endParaRPr lang="en-US" sz="1000" i="1"/>
          </a:p>
        </c:rich>
      </c:tx>
      <c:layout>
        <c:manualLayout>
          <c:xMode val="edge"/>
          <c:yMode val="edge"/>
          <c:x val="0.16349105362974811"/>
          <c:y val="1.8072632058287796E-2"/>
        </c:manualLayout>
      </c:layout>
      <c:overlay val="0"/>
      <c:spPr>
        <a:solidFill>
          <a:schemeClr val="accent1">
            <a:lumMod val="40000"/>
            <a:lumOff val="60000"/>
          </a:schemeClr>
        </a:solidFill>
        <a:ln>
          <a:solidFill>
            <a:schemeClr val="tx1"/>
          </a:solidFill>
        </a:ln>
      </c:spPr>
    </c:title>
    <c:autoTitleDeleted val="0"/>
    <c:plotArea>
      <c:layout>
        <c:manualLayout>
          <c:layoutTarget val="inner"/>
          <c:xMode val="edge"/>
          <c:yMode val="edge"/>
          <c:x val="4.4338913832488072E-2"/>
          <c:y val="0.1339916325136612"/>
          <c:w val="0.91043531143972856"/>
          <c:h val="0.70486466114812574"/>
        </c:manualLayout>
      </c:layout>
      <c:barChart>
        <c:barDir val="col"/>
        <c:grouping val="clustered"/>
        <c:varyColors val="0"/>
        <c:ser>
          <c:idx val="0"/>
          <c:order val="0"/>
          <c:tx>
            <c:strRef>
              <c:f>'Analysis Sheet'!$O$3</c:f>
              <c:strCache>
                <c:ptCount val="1"/>
                <c:pt idx="0">
                  <c:v>Had</c:v>
                </c:pt>
              </c:strCache>
            </c:strRef>
          </c:tx>
          <c:spPr>
            <a:ln>
              <a:solidFill>
                <a:schemeClr val="tx1"/>
              </a:solidFill>
            </a:ln>
          </c:spPr>
          <c:invertIfNegative val="0"/>
          <c:dPt>
            <c:idx val="0"/>
            <c:invertIfNegative val="0"/>
            <c:bubble3D val="0"/>
            <c:spPr>
              <a:solidFill>
                <a:srgbClr val="92D050"/>
              </a:solidFill>
              <a:ln>
                <a:solidFill>
                  <a:schemeClr val="tx1"/>
                </a:solidFill>
              </a:ln>
            </c:spPr>
            <c:extLst>
              <c:ext xmlns:c16="http://schemas.microsoft.com/office/drawing/2014/chart" uri="{C3380CC4-5D6E-409C-BE32-E72D297353CC}">
                <c16:uniqueId val="{00000001-5FF3-4884-A203-9029FEEAF59A}"/>
              </c:ext>
            </c:extLst>
          </c:dPt>
          <c:dPt>
            <c:idx val="1"/>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3-5FF3-4884-A203-9029FEEAF59A}"/>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'Analysis Sheet'!$N$4:$N$5</c:f>
              <c:strCache>
                <c:ptCount val="2"/>
                <c:pt idx="0">
                  <c:v>Pre-Programme</c:v>
                </c:pt>
                <c:pt idx="1">
                  <c:v>Post-Programme</c:v>
                </c:pt>
              </c:strCache>
            </c:strRef>
          </c:cat>
          <c:val>
            <c:numRef>
              <c:f>'Analysis Sheet'!$O$4:$O$5</c:f>
              <c:numCache>
                <c:formatCode>0%</c:formatCode>
                <c:ptCount val="2"/>
                <c:pt idx="0">
                  <c:v>0</c:v>
                </c:pt>
                <c:pt idx="1">
                  <c:v>0</c:v>
                </c:pt>
              </c:numCache>
            </c:numRef>
          </c:val>
          <c:extLst>
            <c:ext xmlns:c16="http://schemas.microsoft.com/office/drawing/2014/chart" uri="{C3380CC4-5D6E-409C-BE32-E72D297353CC}">
              <c16:uniqueId val="{00000004-5FF3-4884-A203-9029FEEAF59A}"/>
            </c:ext>
          </c:extLst>
        </c:ser>
        <c:dLbls>
          <c:dLblPos val="outEnd"/>
          <c:showLegendKey val="0"/>
          <c:showVal val="1"/>
          <c:showCatName val="0"/>
          <c:showSerName val="0"/>
          <c:showPercent val="0"/>
          <c:showBubbleSize val="0"/>
        </c:dLbls>
        <c:gapWidth val="211"/>
        <c:overlap val="-58"/>
        <c:axId val="183491968"/>
        <c:axId val="184695808"/>
      </c:barChart>
      <c:catAx>
        <c:axId val="183491968"/>
        <c:scaling>
          <c:orientation val="minMax"/>
        </c:scaling>
        <c:delete val="0"/>
        <c:axPos val="b"/>
        <c:numFmt formatCode="General" sourceLinked="0"/>
        <c:majorTickMark val="none"/>
        <c:minorTickMark val="none"/>
        <c:tickLblPos val="nextTo"/>
        <c:txPr>
          <a:bodyPr/>
          <a:lstStyle/>
          <a:p>
            <a:pPr>
              <a:defRPr b="1" i="1"/>
            </a:pPr>
            <a:endParaRPr lang="en-US"/>
          </a:p>
        </c:txPr>
        <c:crossAx val="184695808"/>
        <c:crosses val="autoZero"/>
        <c:auto val="1"/>
        <c:lblAlgn val="ctr"/>
        <c:lblOffset val="100"/>
        <c:noMultiLvlLbl val="0"/>
      </c:catAx>
      <c:valAx>
        <c:axId val="184695808"/>
        <c:scaling>
          <c:orientation val="minMax"/>
          <c:max val="1"/>
        </c:scaling>
        <c:delete val="1"/>
        <c:axPos val="l"/>
        <c:majorGridlines>
          <c:spPr>
            <a:ln>
              <a:solidFill>
                <a:sysClr val="windowText" lastClr="000000">
                  <a:alpha val="22000"/>
                </a:sysClr>
              </a:solidFill>
            </a:ln>
          </c:spPr>
        </c:majorGridlines>
        <c:numFmt formatCode="0%" sourceLinked="1"/>
        <c:majorTickMark val="none"/>
        <c:minorTickMark val="none"/>
        <c:tickLblPos val="nextTo"/>
        <c:crossAx val="183491968"/>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If death was expected, was a DNACPR in place?</a:t>
            </a:r>
          </a:p>
        </c:rich>
      </c:tx>
      <c:layout>
        <c:manualLayout>
          <c:xMode val="edge"/>
          <c:yMode val="edge"/>
          <c:x val="0.14521536396121351"/>
          <c:y val="5.7845263919016628E-2"/>
        </c:manualLayout>
      </c:layout>
      <c:overlay val="0"/>
      <c:spPr>
        <a:solidFill>
          <a:schemeClr val="accent1">
            <a:lumMod val="40000"/>
            <a:lumOff val="60000"/>
          </a:schemeClr>
        </a:solidFill>
        <a:ln>
          <a:solidFill>
            <a:schemeClr val="tx1">
              <a:alpha val="47000"/>
            </a:schemeClr>
          </a:solidFill>
        </a:ln>
      </c:spPr>
    </c:title>
    <c:autoTitleDeleted val="0"/>
    <c:plotArea>
      <c:layout>
        <c:manualLayout>
          <c:layoutTarget val="inner"/>
          <c:xMode val="edge"/>
          <c:yMode val="edge"/>
          <c:x val="0.11332545644280774"/>
          <c:y val="0.1448374809981724"/>
          <c:w val="0.80746610302744415"/>
          <c:h val="0.68317277856536918"/>
        </c:manualLayout>
      </c:layout>
      <c:barChart>
        <c:barDir val="col"/>
        <c:grouping val="clustered"/>
        <c:varyColors val="0"/>
        <c:ser>
          <c:idx val="0"/>
          <c:order val="0"/>
          <c:tx>
            <c:strRef>
              <c:f>'Analysis Sheet'!$N$85</c:f>
              <c:strCache>
                <c:ptCount val="1"/>
                <c:pt idx="0">
                  <c:v>Yes %</c:v>
                </c:pt>
              </c:strCache>
            </c:strRef>
          </c:tx>
          <c:spPr>
            <a:ln>
              <a:solidFill>
                <a:schemeClr val="tx1"/>
              </a:solidFill>
            </a:ln>
          </c:spPr>
          <c:invertIfNegative val="0"/>
          <c:dPt>
            <c:idx val="0"/>
            <c:invertIfNegative val="0"/>
            <c:bubble3D val="0"/>
            <c:spPr>
              <a:solidFill>
                <a:srgbClr val="92D050"/>
              </a:solidFill>
              <a:ln>
                <a:solidFill>
                  <a:schemeClr val="tx1"/>
                </a:solidFill>
              </a:ln>
            </c:spPr>
            <c:extLst>
              <c:ext xmlns:c16="http://schemas.microsoft.com/office/drawing/2014/chart" uri="{C3380CC4-5D6E-409C-BE32-E72D297353CC}">
                <c16:uniqueId val="{00000001-D31C-4332-9EB1-56C854AAEFD3}"/>
              </c:ext>
            </c:extLst>
          </c:dPt>
          <c:dPt>
            <c:idx val="1"/>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3-D31C-4332-9EB1-56C854AAEFD3}"/>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1C-4332-9EB1-56C854AAEFD3}"/>
                </c:ext>
              </c:extLst>
            </c:dLbl>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1C-4332-9EB1-56C854AAEFD3}"/>
                </c:ext>
              </c:extLst>
            </c:dLbl>
            <c:spPr>
              <a:noFill/>
              <a:ln>
                <a:noFill/>
              </a:ln>
              <a:effectLst/>
            </c:spPr>
            <c:txPr>
              <a:bodyPr/>
              <a:lstStyle/>
              <a:p>
                <a:pPr>
                  <a:defRPr b="1" i="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'Analysis Sheet'!$O$84:$P$84</c:f>
              <c:strCache>
                <c:ptCount val="2"/>
                <c:pt idx="0">
                  <c:v>Pre-programme</c:v>
                </c:pt>
                <c:pt idx="1">
                  <c:v>Post-programme</c:v>
                </c:pt>
              </c:strCache>
            </c:strRef>
          </c:cat>
          <c:val>
            <c:numRef>
              <c:f>'Analysis Sheet'!$O$85:$P$85</c:f>
              <c:numCache>
                <c:formatCode>0%</c:formatCode>
                <c:ptCount val="2"/>
                <c:pt idx="0">
                  <c:v>0</c:v>
                </c:pt>
                <c:pt idx="1">
                  <c:v>0</c:v>
                </c:pt>
              </c:numCache>
            </c:numRef>
          </c:val>
          <c:extLst>
            <c:ext xmlns:c16="http://schemas.microsoft.com/office/drawing/2014/chart" uri="{C3380CC4-5D6E-409C-BE32-E72D297353CC}">
              <c16:uniqueId val="{00000004-D31C-4332-9EB1-56C854AAEFD3}"/>
            </c:ext>
          </c:extLst>
        </c:ser>
        <c:dLbls>
          <c:showLegendKey val="0"/>
          <c:showVal val="0"/>
          <c:showCatName val="0"/>
          <c:showSerName val="0"/>
          <c:showPercent val="0"/>
          <c:showBubbleSize val="0"/>
        </c:dLbls>
        <c:gapWidth val="216"/>
        <c:overlap val="-25"/>
        <c:axId val="183562240"/>
        <c:axId val="183563776"/>
      </c:barChart>
      <c:catAx>
        <c:axId val="183562240"/>
        <c:scaling>
          <c:orientation val="minMax"/>
        </c:scaling>
        <c:delete val="0"/>
        <c:axPos val="b"/>
        <c:numFmt formatCode="General" sourceLinked="0"/>
        <c:majorTickMark val="none"/>
        <c:minorTickMark val="none"/>
        <c:tickLblPos val="nextTo"/>
        <c:txPr>
          <a:bodyPr/>
          <a:lstStyle/>
          <a:p>
            <a:pPr>
              <a:defRPr b="1" i="1"/>
            </a:pPr>
            <a:endParaRPr lang="en-US"/>
          </a:p>
        </c:txPr>
        <c:crossAx val="183563776"/>
        <c:crosses val="autoZero"/>
        <c:auto val="1"/>
        <c:lblAlgn val="ctr"/>
        <c:lblOffset val="100"/>
        <c:noMultiLvlLbl val="0"/>
      </c:catAx>
      <c:valAx>
        <c:axId val="183563776"/>
        <c:scaling>
          <c:orientation val="minMax"/>
          <c:max val="1"/>
        </c:scaling>
        <c:delete val="1"/>
        <c:axPos val="l"/>
        <c:majorGridlines/>
        <c:numFmt formatCode="0%" sourceLinked="1"/>
        <c:majorTickMark val="none"/>
        <c:minorTickMark val="none"/>
        <c:tickLblPos val="nextTo"/>
        <c:crossAx val="183562240"/>
        <c:crosses val="autoZero"/>
        <c:crossBetween val="between"/>
      </c:valAx>
      <c:spPr>
        <a:solidFill>
          <a:srgbClr val="FF99FF">
            <a:alpha val="48000"/>
          </a:srgbClr>
        </a:solidFill>
        <a:ln>
          <a:solidFill>
            <a:schemeClr val="tx1"/>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i="1"/>
            </a:pPr>
            <a:r>
              <a:rPr lang="en-US" sz="1000" i="1"/>
              <a:t>% of residents who had a EoLC</a:t>
            </a:r>
            <a:r>
              <a:rPr lang="en-US" sz="1000" i="1" baseline="0"/>
              <a:t> care plan (or similar) completed</a:t>
            </a:r>
            <a:endParaRPr lang="en-US" sz="1000" i="1"/>
          </a:p>
        </c:rich>
      </c:tx>
      <c:overlay val="0"/>
      <c:spPr>
        <a:solidFill>
          <a:schemeClr val="accent1">
            <a:lumMod val="40000"/>
            <a:lumOff val="60000"/>
          </a:schemeClr>
        </a:solidFill>
        <a:ln>
          <a:solidFill>
            <a:sysClr val="windowText" lastClr="000000"/>
          </a:solidFill>
        </a:ln>
      </c:spPr>
    </c:title>
    <c:autoTitleDeleted val="0"/>
    <c:plotArea>
      <c:layout>
        <c:manualLayout>
          <c:layoutTarget val="inner"/>
          <c:xMode val="edge"/>
          <c:yMode val="edge"/>
          <c:x val="4.8239632450731471E-2"/>
          <c:y val="0.17736594945355191"/>
          <c:w val="0.91043531143972856"/>
          <c:h val="0.73739526411657563"/>
        </c:manualLayout>
      </c:layout>
      <c:barChart>
        <c:barDir val="col"/>
        <c:grouping val="clustered"/>
        <c:varyColors val="0"/>
        <c:ser>
          <c:idx val="0"/>
          <c:order val="0"/>
          <c:tx>
            <c:strRef>
              <c:f>'Analysis Sheet'!$O$27</c:f>
              <c:strCache>
                <c:ptCount val="1"/>
                <c:pt idx="0">
                  <c:v>Had</c:v>
                </c:pt>
              </c:strCache>
            </c:strRef>
          </c:tx>
          <c:spPr>
            <a:solidFill>
              <a:schemeClr val="accent6">
                <a:lumMod val="75000"/>
              </a:schemeClr>
            </a:solidFill>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F997-43DD-A9A1-E926573C8AB9}"/>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'Analysis Sheet'!$N$28:$N$29</c:f>
              <c:strCache>
                <c:ptCount val="2"/>
                <c:pt idx="0">
                  <c:v>Pre-Programme</c:v>
                </c:pt>
                <c:pt idx="1">
                  <c:v>Post-Programme</c:v>
                </c:pt>
              </c:strCache>
            </c:strRef>
          </c:cat>
          <c:val>
            <c:numRef>
              <c:f>'Analysis Sheet'!$O$28:$O$29</c:f>
              <c:numCache>
                <c:formatCode>0%</c:formatCode>
                <c:ptCount val="2"/>
                <c:pt idx="0">
                  <c:v>0</c:v>
                </c:pt>
                <c:pt idx="1">
                  <c:v>0</c:v>
                </c:pt>
              </c:numCache>
            </c:numRef>
          </c:val>
          <c:extLst>
            <c:ext xmlns:c16="http://schemas.microsoft.com/office/drawing/2014/chart" uri="{C3380CC4-5D6E-409C-BE32-E72D297353CC}">
              <c16:uniqueId val="{00000002-F997-43DD-A9A1-E926573C8AB9}"/>
            </c:ext>
          </c:extLst>
        </c:ser>
        <c:dLbls>
          <c:dLblPos val="inEnd"/>
          <c:showLegendKey val="0"/>
          <c:showVal val="1"/>
          <c:showCatName val="0"/>
          <c:showSerName val="0"/>
          <c:showPercent val="0"/>
          <c:showBubbleSize val="0"/>
        </c:dLbls>
        <c:gapWidth val="216"/>
        <c:overlap val="-25"/>
        <c:axId val="174772992"/>
        <c:axId val="174981120"/>
      </c:barChart>
      <c:catAx>
        <c:axId val="174772992"/>
        <c:scaling>
          <c:orientation val="minMax"/>
        </c:scaling>
        <c:delete val="0"/>
        <c:axPos val="b"/>
        <c:numFmt formatCode="General" sourceLinked="0"/>
        <c:majorTickMark val="out"/>
        <c:minorTickMark val="none"/>
        <c:tickLblPos val="nextTo"/>
        <c:txPr>
          <a:bodyPr/>
          <a:lstStyle/>
          <a:p>
            <a:pPr>
              <a:defRPr b="1" i="1"/>
            </a:pPr>
            <a:endParaRPr lang="en-US"/>
          </a:p>
        </c:txPr>
        <c:crossAx val="174981120"/>
        <c:crosses val="autoZero"/>
        <c:auto val="1"/>
        <c:lblAlgn val="ctr"/>
        <c:lblOffset val="100"/>
        <c:noMultiLvlLbl val="0"/>
      </c:catAx>
      <c:valAx>
        <c:axId val="174981120"/>
        <c:scaling>
          <c:orientation val="minMax"/>
          <c:max val="1"/>
          <c:min val="0"/>
        </c:scaling>
        <c:delete val="1"/>
        <c:axPos val="l"/>
        <c:majorGridlines/>
        <c:numFmt formatCode="0%" sourceLinked="1"/>
        <c:majorTickMark val="none"/>
        <c:minorTickMark val="none"/>
        <c:tickLblPos val="nextTo"/>
        <c:crossAx val="174772992"/>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000" i="1"/>
            </a:pPr>
            <a:r>
              <a:rPr lang="en-US" sz="1000" i="1"/>
              <a:t>% of staff who have received EoLC training</a:t>
            </a:r>
          </a:p>
        </c:rich>
      </c:tx>
      <c:layout>
        <c:manualLayout>
          <c:xMode val="edge"/>
          <c:yMode val="edge"/>
          <c:x val="0.16349105362974811"/>
          <c:y val="1.8072632058287796E-2"/>
        </c:manualLayout>
      </c:layout>
      <c:overlay val="0"/>
      <c:spPr>
        <a:solidFill>
          <a:schemeClr val="accent1">
            <a:lumMod val="40000"/>
            <a:lumOff val="60000"/>
          </a:schemeClr>
        </a:solidFill>
        <a:ln>
          <a:solidFill>
            <a:schemeClr val="tx1"/>
          </a:solidFill>
        </a:ln>
      </c:spPr>
    </c:title>
    <c:autoTitleDeleted val="0"/>
    <c:plotArea>
      <c:layout>
        <c:manualLayout>
          <c:layoutTarget val="inner"/>
          <c:xMode val="edge"/>
          <c:yMode val="edge"/>
          <c:x val="5.2034064675622119E-2"/>
          <c:y val="0.1339916325136612"/>
          <c:w val="0.91043531143972856"/>
          <c:h val="0.70486466114812574"/>
        </c:manualLayout>
      </c:layout>
      <c:barChart>
        <c:barDir val="col"/>
        <c:grouping val="clustered"/>
        <c:varyColors val="0"/>
        <c:ser>
          <c:idx val="0"/>
          <c:order val="0"/>
          <c:spPr>
            <a:ln>
              <a:solidFill>
                <a:schemeClr val="tx1"/>
              </a:solidFill>
            </a:ln>
          </c:spPr>
          <c:invertIfNegative val="0"/>
          <c:dPt>
            <c:idx val="0"/>
            <c:invertIfNegative val="0"/>
            <c:bubble3D val="0"/>
            <c:spPr>
              <a:solidFill>
                <a:srgbClr val="92D050"/>
              </a:solidFill>
              <a:ln>
                <a:solidFill>
                  <a:schemeClr val="tx1"/>
                </a:solidFill>
              </a:ln>
            </c:spPr>
            <c:extLst>
              <c:ext xmlns:c16="http://schemas.microsoft.com/office/drawing/2014/chart" uri="{C3380CC4-5D6E-409C-BE32-E72D297353CC}">
                <c16:uniqueId val="{00000001-2BE3-4B8C-86A9-339A064D9840}"/>
              </c:ext>
            </c:extLst>
          </c:dPt>
          <c:dPt>
            <c:idx val="1"/>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3-2BE3-4B8C-86A9-339A064D9840}"/>
              </c:ext>
            </c:extLst>
          </c:dPt>
          <c:dLbls>
            <c:numFmt formatCode="0%" sourceLinked="0"/>
            <c:spPr>
              <a:noFill/>
              <a:ln>
                <a:noFill/>
              </a:ln>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'Analysis Sheet'!$O$42:$P$42</c:f>
              <c:strCache>
                <c:ptCount val="2"/>
                <c:pt idx="0">
                  <c:v>Pre-Programme</c:v>
                </c:pt>
                <c:pt idx="1">
                  <c:v>Post-Programme</c:v>
                </c:pt>
              </c:strCache>
            </c:strRef>
          </c:cat>
          <c:val>
            <c:numRef>
              <c:f>'Analysis Sheet'!$O$43:$P$43</c:f>
              <c:numCache>
                <c:formatCode>0.0%</c:formatCode>
                <c:ptCount val="2"/>
                <c:pt idx="0">
                  <c:v>0</c:v>
                </c:pt>
                <c:pt idx="1">
                  <c:v>0</c:v>
                </c:pt>
              </c:numCache>
            </c:numRef>
          </c:val>
          <c:extLst>
            <c:ext xmlns:c16="http://schemas.microsoft.com/office/drawing/2014/chart" uri="{C3380CC4-5D6E-409C-BE32-E72D297353CC}">
              <c16:uniqueId val="{00000004-2BE3-4B8C-86A9-339A064D9840}"/>
            </c:ext>
          </c:extLst>
        </c:ser>
        <c:dLbls>
          <c:showLegendKey val="0"/>
          <c:showVal val="0"/>
          <c:showCatName val="0"/>
          <c:showSerName val="0"/>
          <c:showPercent val="0"/>
          <c:showBubbleSize val="0"/>
        </c:dLbls>
        <c:gapWidth val="211"/>
        <c:overlap val="-25"/>
        <c:axId val="175027328"/>
        <c:axId val="175028864"/>
      </c:barChart>
      <c:catAx>
        <c:axId val="175027328"/>
        <c:scaling>
          <c:orientation val="minMax"/>
        </c:scaling>
        <c:delete val="0"/>
        <c:axPos val="b"/>
        <c:numFmt formatCode="General" sourceLinked="0"/>
        <c:majorTickMark val="none"/>
        <c:minorTickMark val="none"/>
        <c:tickLblPos val="nextTo"/>
        <c:txPr>
          <a:bodyPr/>
          <a:lstStyle/>
          <a:p>
            <a:pPr>
              <a:defRPr b="1" i="1"/>
            </a:pPr>
            <a:endParaRPr lang="en-US"/>
          </a:p>
        </c:txPr>
        <c:crossAx val="175028864"/>
        <c:crosses val="autoZero"/>
        <c:auto val="1"/>
        <c:lblAlgn val="ctr"/>
        <c:lblOffset val="100"/>
        <c:noMultiLvlLbl val="0"/>
      </c:catAx>
      <c:valAx>
        <c:axId val="175028864"/>
        <c:scaling>
          <c:orientation val="minMax"/>
          <c:max val="1"/>
        </c:scaling>
        <c:delete val="1"/>
        <c:axPos val="l"/>
        <c:majorGridlines>
          <c:spPr>
            <a:ln>
              <a:solidFill>
                <a:sysClr val="windowText" lastClr="000000">
                  <a:alpha val="22000"/>
                </a:sysClr>
              </a:solidFill>
            </a:ln>
          </c:spPr>
        </c:majorGridlines>
        <c:numFmt formatCode="0.0%" sourceLinked="1"/>
        <c:majorTickMark val="none"/>
        <c:minorTickMark val="none"/>
        <c:tickLblPos val="nextTo"/>
        <c:crossAx val="175027328"/>
        <c:crosses val="autoZero"/>
        <c:crossBetween val="between"/>
      </c:valAx>
      <c:spPr>
        <a:solidFill>
          <a:srgbClr val="FF99FF">
            <a:alpha val="48000"/>
          </a:srgbClr>
        </a:solidFill>
        <a:ln>
          <a:solidFill>
            <a:schemeClr val="tx1"/>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i="1"/>
            </a:pPr>
            <a:r>
              <a:rPr lang="en-US" sz="1000" i="1"/>
              <a:t>Residents</a:t>
            </a:r>
            <a:r>
              <a:rPr lang="en-US" sz="1000" i="1" baseline="0"/>
              <a:t> by preferred place of death</a:t>
            </a:r>
            <a:endParaRPr lang="en-US" sz="1000" i="1"/>
          </a:p>
        </c:rich>
      </c:tx>
      <c:overlay val="0"/>
      <c:spPr>
        <a:solidFill>
          <a:schemeClr val="accent1">
            <a:lumMod val="40000"/>
            <a:lumOff val="60000"/>
          </a:schemeClr>
        </a:solidFill>
        <a:ln>
          <a:solidFill>
            <a:schemeClr val="tx1">
              <a:alpha val="47000"/>
            </a:schemeClr>
          </a:solidFill>
        </a:ln>
      </c:spPr>
    </c:title>
    <c:autoTitleDeleted val="0"/>
    <c:plotArea>
      <c:layout>
        <c:manualLayout>
          <c:layoutTarget val="inner"/>
          <c:xMode val="edge"/>
          <c:yMode val="edge"/>
          <c:x val="5.501632208922743E-2"/>
          <c:y val="0.13760615892531877"/>
          <c:w val="0.81138163462701007"/>
          <c:h val="0.68703153460837885"/>
        </c:manualLayout>
      </c:layout>
      <c:barChart>
        <c:barDir val="col"/>
        <c:grouping val="clustered"/>
        <c:varyColors val="0"/>
        <c:ser>
          <c:idx val="0"/>
          <c:order val="0"/>
          <c:tx>
            <c:strRef>
              <c:f>'Analysis Sheet'!$N$33</c:f>
              <c:strCache>
                <c:ptCount val="1"/>
                <c:pt idx="0">
                  <c:v>Pre-Programme</c:v>
                </c:pt>
              </c:strCache>
            </c:strRef>
          </c:tx>
          <c:spPr>
            <a:solidFill>
              <a:srgbClr val="92D050"/>
            </a:solidFill>
            <a:ln>
              <a:solidFill>
                <a:sysClr val="windowText" lastClr="000000"/>
              </a:solidFill>
            </a:ln>
          </c:spPr>
          <c:invertIfNegative val="0"/>
          <c:dLbls>
            <c:spPr>
              <a:noFill/>
              <a:ln>
                <a:noFill/>
              </a:ln>
              <a:effectLst/>
            </c:spPr>
            <c:txPr>
              <a:bodyPr wrap="square" lIns="38100" tIns="19050" rIns="38100" bIns="19050" anchor="ctr">
                <a:spAutoFit/>
              </a:bodyPr>
              <a:lstStyle/>
              <a:p>
                <a:pPr>
                  <a:defRPr b="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'Analysis Sheet'!$O$32:$S$32</c:f>
              <c:strCache>
                <c:ptCount val="5"/>
                <c:pt idx="0">
                  <c:v>Care Home</c:v>
                </c:pt>
                <c:pt idx="1">
                  <c:v>Hospice</c:v>
                </c:pt>
                <c:pt idx="2">
                  <c:v>Home</c:v>
                </c:pt>
                <c:pt idx="3">
                  <c:v>Hospital</c:v>
                </c:pt>
                <c:pt idx="4">
                  <c:v>Unrecorded</c:v>
                </c:pt>
              </c:strCache>
            </c:strRef>
          </c:cat>
          <c:val>
            <c:numRef>
              <c:f>'Analysis Sheet'!$O$33:$S$33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868-4475-B671-924A362483E2}"/>
            </c:ext>
          </c:extLst>
        </c:ser>
        <c:ser>
          <c:idx val="1"/>
          <c:order val="1"/>
          <c:tx>
            <c:strRef>
              <c:f>'Analysis Sheet'!$N$34</c:f>
              <c:strCache>
                <c:ptCount val="1"/>
                <c:pt idx="0">
                  <c:v>Post-Programme</c:v>
                </c:pt>
              </c:strCache>
            </c:strRef>
          </c:tx>
          <c:spPr>
            <a:solidFill>
              <a:schemeClr val="accent6">
                <a:lumMod val="75000"/>
              </a:schemeClr>
            </a:solidFill>
            <a:ln>
              <a:solidFill>
                <a:sysClr val="windowText" lastClr="000000"/>
              </a:solidFill>
            </a:ln>
          </c:spPr>
          <c:invertIfNegative val="0"/>
          <c:dLbls>
            <c:spPr>
              <a:noFill/>
              <a:ln>
                <a:noFill/>
              </a:ln>
              <a:effectLst/>
            </c:spPr>
            <c:txPr>
              <a:bodyPr wrap="square" lIns="38100" tIns="19050" rIns="38100" bIns="19050" anchor="ctr">
                <a:spAutoFit/>
              </a:bodyPr>
              <a:lstStyle/>
              <a:p>
                <a:pPr>
                  <a:defRPr b="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'Analysis Sheet'!$O$32:$S$32</c:f>
              <c:strCache>
                <c:ptCount val="5"/>
                <c:pt idx="0">
                  <c:v>Care Home</c:v>
                </c:pt>
                <c:pt idx="1">
                  <c:v>Hospice</c:v>
                </c:pt>
                <c:pt idx="2">
                  <c:v>Home</c:v>
                </c:pt>
                <c:pt idx="3">
                  <c:v>Hospital</c:v>
                </c:pt>
                <c:pt idx="4">
                  <c:v>Unrecorded</c:v>
                </c:pt>
              </c:strCache>
            </c:strRef>
          </c:cat>
          <c:val>
            <c:numRef>
              <c:f>'Analysis Sheet'!$O$34:$S$34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3868-4475-B671-924A362483E2}"/>
            </c:ext>
          </c:extLst>
        </c:ser>
        <c:dLbls>
          <c:showLegendKey val="0"/>
          <c:showVal val="0"/>
          <c:showCatName val="0"/>
          <c:showSerName val="0"/>
          <c:showPercent val="0"/>
          <c:showBubbleSize val="0"/>
        </c:dLbls>
        <c:gapWidth val="75"/>
        <c:overlap val="-25"/>
        <c:axId val="175060096"/>
        <c:axId val="175061632"/>
      </c:barChart>
      <c:catAx>
        <c:axId val="175060096"/>
        <c:scaling>
          <c:orientation val="minMax"/>
        </c:scaling>
        <c:delete val="0"/>
        <c:axPos val="b"/>
        <c:numFmt formatCode="General" sourceLinked="1"/>
        <c:majorTickMark val="none"/>
        <c:minorTickMark val="none"/>
        <c:tickLblPos val="nextTo"/>
        <c:txPr>
          <a:bodyPr rot="-2700000" vert="horz"/>
          <a:lstStyle/>
          <a:p>
            <a:pPr>
              <a:defRPr sz="1000" b="1"/>
            </a:pPr>
            <a:endParaRPr lang="en-US"/>
          </a:p>
        </c:txPr>
        <c:crossAx val="175061632"/>
        <c:crosses val="autoZero"/>
        <c:auto val="1"/>
        <c:lblAlgn val="ctr"/>
        <c:lblOffset val="100"/>
        <c:noMultiLvlLbl val="0"/>
      </c:catAx>
      <c:valAx>
        <c:axId val="175061632"/>
        <c:scaling>
          <c:orientation val="minMax"/>
          <c:max val="1"/>
        </c:scaling>
        <c:delete val="0"/>
        <c:axPos val="l"/>
        <c:majorGridlines/>
        <c:numFmt formatCode="0%" sourceLinked="1"/>
        <c:majorTickMark val="out"/>
        <c:minorTickMark val="none"/>
        <c:tickLblPos val="nextTo"/>
        <c:crossAx val="1750600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i="1"/>
            </a:pPr>
            <a:r>
              <a:rPr lang="en-US" sz="1000" i="1"/>
              <a:t>Residents</a:t>
            </a:r>
            <a:r>
              <a:rPr lang="en-US" sz="1000" i="1" baseline="0"/>
              <a:t> by actual place of death</a:t>
            </a:r>
            <a:endParaRPr lang="en-US" sz="1000" i="1"/>
          </a:p>
        </c:rich>
      </c:tx>
      <c:overlay val="0"/>
      <c:spPr>
        <a:solidFill>
          <a:schemeClr val="accent1">
            <a:lumMod val="40000"/>
            <a:lumOff val="60000"/>
          </a:schemeClr>
        </a:solidFill>
        <a:ln>
          <a:solidFill>
            <a:schemeClr val="tx1">
              <a:alpha val="47000"/>
            </a:schemeClr>
          </a:solidFill>
        </a:ln>
      </c:spPr>
    </c:title>
    <c:autoTitleDeleted val="0"/>
    <c:plotArea>
      <c:layout>
        <c:manualLayout>
          <c:layoutTarget val="inner"/>
          <c:xMode val="edge"/>
          <c:yMode val="edge"/>
          <c:x val="7.1272005633442145E-2"/>
          <c:y val="0.13399152029073289"/>
          <c:w val="0.81905906178213028"/>
          <c:h val="0.70486466114812574"/>
        </c:manualLayout>
      </c:layout>
      <c:barChart>
        <c:barDir val="col"/>
        <c:grouping val="clustered"/>
        <c:varyColors val="0"/>
        <c:ser>
          <c:idx val="0"/>
          <c:order val="0"/>
          <c:tx>
            <c:strRef>
              <c:f>'Analysis Sheet'!$N$38</c:f>
              <c:strCache>
                <c:ptCount val="1"/>
                <c:pt idx="0">
                  <c:v>Pre-Programme</c:v>
                </c:pt>
              </c:strCache>
            </c:strRef>
          </c:tx>
          <c:spPr>
            <a:solidFill>
              <a:srgbClr val="92D050"/>
            </a:solidFill>
            <a:ln>
              <a:solidFill>
                <a:sysClr val="windowText" lastClr="000000"/>
              </a:solidFill>
            </a:ln>
          </c:spPr>
          <c:invertIfNegative val="0"/>
          <c:dLbls>
            <c:spPr>
              <a:noFill/>
              <a:ln>
                <a:noFill/>
              </a:ln>
              <a:effectLst/>
            </c:spPr>
            <c:txPr>
              <a:bodyPr wrap="square" lIns="38100" tIns="19050" rIns="38100" bIns="19050" anchor="ctr">
                <a:spAutoFit/>
              </a:bodyPr>
              <a:lstStyle/>
              <a:p>
                <a:pPr>
                  <a:defRPr b="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'Analysis Sheet'!$O$37:$S$37</c:f>
              <c:strCache>
                <c:ptCount val="5"/>
                <c:pt idx="0">
                  <c:v>Care Home</c:v>
                </c:pt>
                <c:pt idx="1">
                  <c:v>Hospice</c:v>
                </c:pt>
                <c:pt idx="2">
                  <c:v>Home</c:v>
                </c:pt>
                <c:pt idx="3">
                  <c:v>Hospital</c:v>
                </c:pt>
                <c:pt idx="4">
                  <c:v>Ambulance </c:v>
                </c:pt>
              </c:strCache>
            </c:strRef>
          </c:cat>
          <c:val>
            <c:numRef>
              <c:f>'Analysis Sheet'!$O$38:$S$38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BA52-4427-AC4A-5492F1E6FF40}"/>
            </c:ext>
          </c:extLst>
        </c:ser>
        <c:ser>
          <c:idx val="1"/>
          <c:order val="1"/>
          <c:tx>
            <c:strRef>
              <c:f>'Analysis Sheet'!$N$39</c:f>
              <c:strCache>
                <c:ptCount val="1"/>
                <c:pt idx="0">
                  <c:v>Post-Programme</c:v>
                </c:pt>
              </c:strCache>
            </c:strRef>
          </c:tx>
          <c:spPr>
            <a:solidFill>
              <a:schemeClr val="accent6">
                <a:lumMod val="75000"/>
              </a:schemeClr>
            </a:solidFill>
            <a:ln>
              <a:solidFill>
                <a:sysClr val="windowText" lastClr="000000"/>
              </a:solidFill>
            </a:ln>
          </c:spPr>
          <c:invertIfNegative val="0"/>
          <c:dLbls>
            <c:spPr>
              <a:noFill/>
              <a:ln>
                <a:noFill/>
              </a:ln>
              <a:effectLst/>
            </c:spPr>
            <c:txPr>
              <a:bodyPr wrap="square" lIns="38100" tIns="19050" rIns="38100" bIns="19050" anchor="ctr">
                <a:spAutoFit/>
              </a:bodyPr>
              <a:lstStyle/>
              <a:p>
                <a:pPr>
                  <a:defRPr b="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'Analysis Sheet'!$O$37:$S$37</c:f>
              <c:strCache>
                <c:ptCount val="5"/>
                <c:pt idx="0">
                  <c:v>Care Home</c:v>
                </c:pt>
                <c:pt idx="1">
                  <c:v>Hospice</c:v>
                </c:pt>
                <c:pt idx="2">
                  <c:v>Home</c:v>
                </c:pt>
                <c:pt idx="3">
                  <c:v>Hospital</c:v>
                </c:pt>
                <c:pt idx="4">
                  <c:v>Ambulance </c:v>
                </c:pt>
              </c:strCache>
            </c:strRef>
          </c:cat>
          <c:val>
            <c:numRef>
              <c:f>'Analysis Sheet'!$O$39:$S$39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BA52-4427-AC4A-5492F1E6FF40}"/>
            </c:ext>
          </c:extLst>
        </c:ser>
        <c:dLbls>
          <c:dLblPos val="inEnd"/>
          <c:showLegendKey val="0"/>
          <c:showVal val="1"/>
          <c:showCatName val="0"/>
          <c:showSerName val="0"/>
          <c:showPercent val="0"/>
          <c:showBubbleSize val="0"/>
        </c:dLbls>
        <c:gapWidth val="75"/>
        <c:overlap val="-25"/>
        <c:axId val="175099904"/>
        <c:axId val="175101440"/>
      </c:barChart>
      <c:catAx>
        <c:axId val="175099904"/>
        <c:scaling>
          <c:orientation val="minMax"/>
        </c:scaling>
        <c:delete val="0"/>
        <c:axPos val="b"/>
        <c:numFmt formatCode="General" sourceLinked="1"/>
        <c:majorTickMark val="none"/>
        <c:minorTickMark val="none"/>
        <c:tickLblPos val="nextTo"/>
        <c:txPr>
          <a:bodyPr/>
          <a:lstStyle/>
          <a:p>
            <a:pPr>
              <a:defRPr b="1"/>
            </a:pPr>
            <a:endParaRPr lang="en-US"/>
          </a:p>
        </c:txPr>
        <c:crossAx val="175101440"/>
        <c:crosses val="autoZero"/>
        <c:auto val="1"/>
        <c:lblAlgn val="ctr"/>
        <c:lblOffset val="100"/>
        <c:noMultiLvlLbl val="0"/>
      </c:catAx>
      <c:valAx>
        <c:axId val="175101440"/>
        <c:scaling>
          <c:orientation val="minMax"/>
          <c:max val="1"/>
        </c:scaling>
        <c:delete val="0"/>
        <c:axPos val="l"/>
        <c:majorGridlines/>
        <c:numFmt formatCode="0%" sourceLinked="1"/>
        <c:majorTickMark val="none"/>
        <c:minorTickMark val="none"/>
        <c:tickLblPos val="nextTo"/>
        <c:crossAx val="175099904"/>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i="1"/>
            </a:pPr>
            <a:r>
              <a:rPr lang="en-US" sz="1000" i="1"/>
              <a:t>Residents</a:t>
            </a:r>
            <a:r>
              <a:rPr lang="en-US" sz="1000" i="1" baseline="0"/>
              <a:t> whose actual place of death matched their preferred place of death</a:t>
            </a:r>
            <a:endParaRPr lang="en-US" sz="1000" i="1"/>
          </a:p>
        </c:rich>
      </c:tx>
      <c:overlay val="0"/>
      <c:spPr>
        <a:solidFill>
          <a:schemeClr val="accent1">
            <a:lumMod val="40000"/>
            <a:lumOff val="60000"/>
          </a:schemeClr>
        </a:solidFill>
        <a:ln>
          <a:solidFill>
            <a:schemeClr val="tx1">
              <a:alpha val="47000"/>
            </a:schemeClr>
          </a:solidFill>
        </a:ln>
      </c:spPr>
    </c:title>
    <c:autoTitleDeleted val="0"/>
    <c:plotArea>
      <c:layout>
        <c:manualLayout>
          <c:layoutTarget val="inner"/>
          <c:xMode val="edge"/>
          <c:yMode val="edge"/>
          <c:x val="0.10967439553926726"/>
          <c:y val="0.15929879697792657"/>
          <c:w val="0.80746610302744415"/>
          <c:h val="0.66148080459573788"/>
        </c:manualLayout>
      </c:layout>
      <c:barChart>
        <c:barDir val="col"/>
        <c:grouping val="clustered"/>
        <c:varyColors val="0"/>
        <c:ser>
          <c:idx val="0"/>
          <c:order val="0"/>
          <c:spPr>
            <a:ln>
              <a:solidFill>
                <a:schemeClr val="tx1"/>
              </a:solidFill>
            </a:ln>
          </c:spPr>
          <c:invertIfNegative val="0"/>
          <c:dPt>
            <c:idx val="0"/>
            <c:invertIfNegative val="0"/>
            <c:bubble3D val="0"/>
            <c:spPr>
              <a:solidFill>
                <a:srgbClr val="92D050"/>
              </a:solidFill>
              <a:ln>
                <a:solidFill>
                  <a:schemeClr val="tx1"/>
                </a:solidFill>
              </a:ln>
            </c:spPr>
            <c:extLst>
              <c:ext xmlns:c16="http://schemas.microsoft.com/office/drawing/2014/chart" uri="{C3380CC4-5D6E-409C-BE32-E72D297353CC}">
                <c16:uniqueId val="{00000001-1EAF-4DF0-860A-81B62C16EBE6}"/>
              </c:ext>
            </c:extLst>
          </c:dPt>
          <c:dPt>
            <c:idx val="1"/>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3-1EAF-4DF0-860A-81B62C16EBE6}"/>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AF-4DF0-860A-81B62C16EBE6}"/>
                </c:ext>
              </c:extLst>
            </c:dLbl>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AF-4DF0-860A-81B62C16EBE6}"/>
                </c:ext>
              </c:extLst>
            </c:dLbl>
            <c:spPr>
              <a:noFill/>
              <a:ln>
                <a:noFill/>
              </a:ln>
              <a:effectLst/>
            </c:spPr>
            <c:txPr>
              <a:bodyPr/>
              <a:lstStyle/>
              <a:p>
                <a:pPr>
                  <a:defRPr b="1" i="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'Analysis Sheet'!$O$46:$P$46</c:f>
              <c:strCache>
                <c:ptCount val="2"/>
                <c:pt idx="0">
                  <c:v>Pre-programme</c:v>
                </c:pt>
                <c:pt idx="1">
                  <c:v>Post-programme</c:v>
                </c:pt>
              </c:strCache>
            </c:strRef>
          </c:cat>
          <c:val>
            <c:numRef>
              <c:f>'Analysis Sheet'!$O$47:$P$47</c:f>
              <c:numCache>
                <c:formatCode>0%</c:formatCode>
                <c:ptCount val="2"/>
                <c:pt idx="0">
                  <c:v>0</c:v>
                </c:pt>
                <c:pt idx="1">
                  <c:v>0</c:v>
                </c:pt>
              </c:numCache>
            </c:numRef>
          </c:val>
          <c:extLst>
            <c:ext xmlns:c16="http://schemas.microsoft.com/office/drawing/2014/chart" uri="{C3380CC4-5D6E-409C-BE32-E72D297353CC}">
              <c16:uniqueId val="{00000004-1EAF-4DF0-860A-81B62C16EBE6}"/>
            </c:ext>
          </c:extLst>
        </c:ser>
        <c:dLbls>
          <c:showLegendKey val="0"/>
          <c:showVal val="0"/>
          <c:showCatName val="0"/>
          <c:showSerName val="0"/>
          <c:showPercent val="0"/>
          <c:showBubbleSize val="0"/>
        </c:dLbls>
        <c:gapWidth val="216"/>
        <c:overlap val="-25"/>
        <c:axId val="182930816"/>
        <c:axId val="182936704"/>
      </c:barChart>
      <c:catAx>
        <c:axId val="182930816"/>
        <c:scaling>
          <c:orientation val="minMax"/>
        </c:scaling>
        <c:delete val="0"/>
        <c:axPos val="b"/>
        <c:numFmt formatCode="General" sourceLinked="0"/>
        <c:majorTickMark val="none"/>
        <c:minorTickMark val="none"/>
        <c:tickLblPos val="nextTo"/>
        <c:txPr>
          <a:bodyPr/>
          <a:lstStyle/>
          <a:p>
            <a:pPr>
              <a:defRPr b="1" i="1"/>
            </a:pPr>
            <a:endParaRPr lang="en-US"/>
          </a:p>
        </c:txPr>
        <c:crossAx val="182936704"/>
        <c:crosses val="autoZero"/>
        <c:auto val="1"/>
        <c:lblAlgn val="ctr"/>
        <c:lblOffset val="100"/>
        <c:noMultiLvlLbl val="0"/>
      </c:catAx>
      <c:valAx>
        <c:axId val="182936704"/>
        <c:scaling>
          <c:orientation val="minMax"/>
          <c:max val="1"/>
        </c:scaling>
        <c:delete val="1"/>
        <c:axPos val="l"/>
        <c:majorGridlines/>
        <c:numFmt formatCode="0%" sourceLinked="1"/>
        <c:majorTickMark val="none"/>
        <c:minorTickMark val="none"/>
        <c:tickLblPos val="nextTo"/>
        <c:crossAx val="182930816"/>
        <c:crosses val="autoZero"/>
        <c:crossBetween val="between"/>
      </c:valAx>
      <c:spPr>
        <a:solidFill>
          <a:srgbClr val="FF99FF">
            <a:alpha val="48000"/>
          </a:srgbClr>
        </a:solidFill>
        <a:ln>
          <a:solidFill>
            <a:schemeClr val="tx1"/>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i="1"/>
            </a:pPr>
            <a:r>
              <a:rPr lang="en-US" sz="1000" i="1"/>
              <a:t>% of residents who were</a:t>
            </a:r>
            <a:r>
              <a:rPr lang="en-US" sz="1000" i="1" baseline="0"/>
              <a:t> prescribed anticipatory medications</a:t>
            </a:r>
            <a:endParaRPr lang="en-US" sz="1000" i="1"/>
          </a:p>
        </c:rich>
      </c:tx>
      <c:overlay val="0"/>
      <c:spPr>
        <a:solidFill>
          <a:schemeClr val="accent1">
            <a:lumMod val="40000"/>
            <a:lumOff val="60000"/>
          </a:schemeClr>
        </a:solidFill>
        <a:ln>
          <a:solidFill>
            <a:schemeClr val="tx1">
              <a:alpha val="47000"/>
            </a:schemeClr>
          </a:solidFill>
        </a:ln>
      </c:spPr>
    </c:title>
    <c:autoTitleDeleted val="0"/>
    <c:plotArea>
      <c:layout>
        <c:manualLayout>
          <c:layoutTarget val="inner"/>
          <c:xMode val="edge"/>
          <c:yMode val="edge"/>
          <c:x val="5.2078346028291624E-2"/>
          <c:y val="0.15929331739526412"/>
          <c:w val="0.91043531143972856"/>
          <c:h val="0.67594831511839704"/>
        </c:manualLayout>
      </c:layout>
      <c:barChart>
        <c:barDir val="col"/>
        <c:grouping val="clustered"/>
        <c:varyColors val="0"/>
        <c:ser>
          <c:idx val="0"/>
          <c:order val="0"/>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BD57-4EA6-A9AF-C903EAF60652}"/>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BD57-4EA6-A9AF-C903EAF60652}"/>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'Analysis Sheet'!$O$50:$P$50</c:f>
              <c:strCache>
                <c:ptCount val="2"/>
                <c:pt idx="0">
                  <c:v>Pre-Programme</c:v>
                </c:pt>
                <c:pt idx="1">
                  <c:v>Post-Programme</c:v>
                </c:pt>
              </c:strCache>
            </c:strRef>
          </c:cat>
          <c:val>
            <c:numRef>
              <c:f>'Analysis Sheet'!$O$51:$P$51</c:f>
              <c:numCache>
                <c:formatCode>0%</c:formatCode>
                <c:ptCount val="2"/>
                <c:pt idx="0">
                  <c:v>0</c:v>
                </c:pt>
                <c:pt idx="1">
                  <c:v>0</c:v>
                </c:pt>
              </c:numCache>
            </c:numRef>
          </c:val>
          <c:extLst>
            <c:ext xmlns:c16="http://schemas.microsoft.com/office/drawing/2014/chart" uri="{C3380CC4-5D6E-409C-BE32-E72D297353CC}">
              <c16:uniqueId val="{00000004-BD57-4EA6-A9AF-C903EAF60652}"/>
            </c:ext>
          </c:extLst>
        </c:ser>
        <c:dLbls>
          <c:dLblPos val="inEnd"/>
          <c:showLegendKey val="0"/>
          <c:showVal val="1"/>
          <c:showCatName val="0"/>
          <c:showSerName val="0"/>
          <c:showPercent val="0"/>
          <c:showBubbleSize val="0"/>
        </c:dLbls>
        <c:gapWidth val="216"/>
        <c:overlap val="-25"/>
        <c:axId val="182980992"/>
        <c:axId val="182984704"/>
      </c:barChart>
      <c:catAx>
        <c:axId val="182980992"/>
        <c:scaling>
          <c:orientation val="minMax"/>
        </c:scaling>
        <c:delete val="0"/>
        <c:axPos val="b"/>
        <c:numFmt formatCode="General" sourceLinked="1"/>
        <c:majorTickMark val="out"/>
        <c:minorTickMark val="none"/>
        <c:tickLblPos val="nextTo"/>
        <c:txPr>
          <a:bodyPr/>
          <a:lstStyle/>
          <a:p>
            <a:pPr>
              <a:defRPr b="1" i="1"/>
            </a:pPr>
            <a:endParaRPr lang="en-US"/>
          </a:p>
        </c:txPr>
        <c:crossAx val="182984704"/>
        <c:crosses val="autoZero"/>
        <c:auto val="1"/>
        <c:lblAlgn val="ctr"/>
        <c:lblOffset val="100"/>
        <c:noMultiLvlLbl val="0"/>
      </c:catAx>
      <c:valAx>
        <c:axId val="182984704"/>
        <c:scaling>
          <c:orientation val="minMax"/>
          <c:max val="1"/>
          <c:min val="0"/>
        </c:scaling>
        <c:delete val="1"/>
        <c:axPos val="l"/>
        <c:majorGridlines/>
        <c:numFmt formatCode="0%" sourceLinked="1"/>
        <c:majorTickMark val="none"/>
        <c:minorTickMark val="none"/>
        <c:tickLblPos val="nextTo"/>
        <c:crossAx val="182980992"/>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000" i="1"/>
            </a:pPr>
            <a:r>
              <a:rPr lang="en-US" sz="1000" i="1"/>
              <a:t>% of all</a:t>
            </a:r>
            <a:r>
              <a:rPr lang="en-US" sz="1000" i="1" baseline="0"/>
              <a:t> residents with a documented Advance Care Plan discussion</a:t>
            </a:r>
            <a:endParaRPr lang="en-US" sz="1000" i="1"/>
          </a:p>
        </c:rich>
      </c:tx>
      <c:layout>
        <c:manualLayout>
          <c:xMode val="edge"/>
          <c:yMode val="edge"/>
          <c:x val="0.16349105362974811"/>
          <c:y val="1.8072632058287796E-2"/>
        </c:manualLayout>
      </c:layout>
      <c:overlay val="0"/>
      <c:spPr>
        <a:solidFill>
          <a:schemeClr val="accent1">
            <a:lumMod val="40000"/>
            <a:lumOff val="60000"/>
          </a:schemeClr>
        </a:solidFill>
        <a:ln>
          <a:solidFill>
            <a:schemeClr val="tx1"/>
          </a:solidFill>
        </a:ln>
      </c:spPr>
    </c:title>
    <c:autoTitleDeleted val="0"/>
    <c:plotArea>
      <c:layout>
        <c:manualLayout>
          <c:layoutTarget val="inner"/>
          <c:xMode val="edge"/>
          <c:yMode val="edge"/>
          <c:x val="4.7996532487767231E-2"/>
          <c:y val="0.1339916325136612"/>
          <c:w val="0.91043531143972856"/>
          <c:h val="0.70486466114812574"/>
        </c:manualLayout>
      </c:layout>
      <c:barChart>
        <c:barDir val="col"/>
        <c:grouping val="clustered"/>
        <c:varyColors val="0"/>
        <c:ser>
          <c:idx val="0"/>
          <c:order val="0"/>
          <c:tx>
            <c:strRef>
              <c:f>'Analysis Sheet'!$O$18</c:f>
              <c:strCache>
                <c:ptCount val="1"/>
                <c:pt idx="0">
                  <c:v>Had</c:v>
                </c:pt>
              </c:strCache>
            </c:strRef>
          </c:tx>
          <c:spPr>
            <a:ln>
              <a:solidFill>
                <a:schemeClr val="tx1"/>
              </a:solidFill>
            </a:ln>
          </c:spPr>
          <c:invertIfNegative val="0"/>
          <c:dPt>
            <c:idx val="0"/>
            <c:invertIfNegative val="0"/>
            <c:bubble3D val="0"/>
            <c:spPr>
              <a:solidFill>
                <a:srgbClr val="92D050"/>
              </a:solidFill>
              <a:ln>
                <a:solidFill>
                  <a:schemeClr val="tx1"/>
                </a:solidFill>
              </a:ln>
            </c:spPr>
            <c:extLst>
              <c:ext xmlns:c16="http://schemas.microsoft.com/office/drawing/2014/chart" uri="{C3380CC4-5D6E-409C-BE32-E72D297353CC}">
                <c16:uniqueId val="{00000001-9583-4E2B-A32A-E7B72AB60CAC}"/>
              </c:ext>
            </c:extLst>
          </c:dPt>
          <c:dPt>
            <c:idx val="1"/>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3-9583-4E2B-A32A-E7B72AB60CAC}"/>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'Analysis Sheet'!$N$19:$N$20</c:f>
              <c:strCache>
                <c:ptCount val="2"/>
                <c:pt idx="0">
                  <c:v>Pre-Programme</c:v>
                </c:pt>
                <c:pt idx="1">
                  <c:v>Post-Programme</c:v>
                </c:pt>
              </c:strCache>
            </c:strRef>
          </c:cat>
          <c:val>
            <c:numRef>
              <c:f>'Analysis Sheet'!$O$19:$O$20</c:f>
              <c:numCache>
                <c:formatCode>0%</c:formatCode>
                <c:ptCount val="2"/>
                <c:pt idx="0">
                  <c:v>0</c:v>
                </c:pt>
                <c:pt idx="1">
                  <c:v>0</c:v>
                </c:pt>
              </c:numCache>
            </c:numRef>
          </c:val>
          <c:extLst>
            <c:ext xmlns:c16="http://schemas.microsoft.com/office/drawing/2014/chart" uri="{C3380CC4-5D6E-409C-BE32-E72D297353CC}">
              <c16:uniqueId val="{00000004-9583-4E2B-A32A-E7B72AB60CAC}"/>
            </c:ext>
          </c:extLst>
        </c:ser>
        <c:dLbls>
          <c:dLblPos val="outEnd"/>
          <c:showLegendKey val="0"/>
          <c:showVal val="1"/>
          <c:showCatName val="0"/>
          <c:showSerName val="0"/>
          <c:showPercent val="0"/>
          <c:showBubbleSize val="0"/>
        </c:dLbls>
        <c:gapWidth val="211"/>
        <c:overlap val="-58"/>
        <c:axId val="182994432"/>
        <c:axId val="183006336"/>
      </c:barChart>
      <c:catAx>
        <c:axId val="182994432"/>
        <c:scaling>
          <c:orientation val="minMax"/>
        </c:scaling>
        <c:delete val="0"/>
        <c:axPos val="b"/>
        <c:numFmt formatCode="General" sourceLinked="0"/>
        <c:majorTickMark val="none"/>
        <c:minorTickMark val="none"/>
        <c:tickLblPos val="nextTo"/>
        <c:txPr>
          <a:bodyPr/>
          <a:lstStyle/>
          <a:p>
            <a:pPr>
              <a:defRPr b="1" i="1"/>
            </a:pPr>
            <a:endParaRPr lang="en-US"/>
          </a:p>
        </c:txPr>
        <c:crossAx val="183006336"/>
        <c:crosses val="autoZero"/>
        <c:auto val="1"/>
        <c:lblAlgn val="ctr"/>
        <c:lblOffset val="100"/>
        <c:noMultiLvlLbl val="0"/>
      </c:catAx>
      <c:valAx>
        <c:axId val="183006336"/>
        <c:scaling>
          <c:orientation val="minMax"/>
          <c:max val="1"/>
        </c:scaling>
        <c:delete val="1"/>
        <c:axPos val="l"/>
        <c:majorGridlines>
          <c:spPr>
            <a:ln>
              <a:solidFill>
                <a:sysClr val="windowText" lastClr="000000">
                  <a:alpha val="22000"/>
                </a:sysClr>
              </a:solidFill>
            </a:ln>
          </c:spPr>
        </c:majorGridlines>
        <c:numFmt formatCode="0%" sourceLinked="1"/>
        <c:majorTickMark val="none"/>
        <c:minorTickMark val="none"/>
        <c:tickLblPos val="nextTo"/>
        <c:crossAx val="182994432"/>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a:t>
            </a:r>
            <a:r>
              <a:rPr lang="en-US" sz="1000" i="1" baseline="0"/>
              <a:t> cases where an EoLC discussion took place  </a:t>
            </a:r>
            <a:endParaRPr lang="en-US" sz="1000" i="1"/>
          </a:p>
        </c:rich>
      </c:tx>
      <c:overlay val="0"/>
      <c:spPr>
        <a:solidFill>
          <a:schemeClr val="accent1">
            <a:lumMod val="40000"/>
            <a:lumOff val="60000"/>
          </a:schemeClr>
        </a:solidFill>
        <a:ln>
          <a:solidFill>
            <a:schemeClr val="tx1">
              <a:alpha val="47000"/>
            </a:schemeClr>
          </a:solidFill>
        </a:ln>
      </c:spPr>
    </c:title>
    <c:autoTitleDeleted val="0"/>
    <c:plotArea>
      <c:layout>
        <c:manualLayout>
          <c:layoutTarget val="inner"/>
          <c:xMode val="edge"/>
          <c:yMode val="edge"/>
          <c:x val="5.2078346028291624E-2"/>
          <c:y val="0.15929331739526412"/>
          <c:w val="0.91043531143972856"/>
          <c:h val="0.67594831511839704"/>
        </c:manualLayout>
      </c:layout>
      <c:barChart>
        <c:barDir val="col"/>
        <c:grouping val="clustered"/>
        <c:varyColors val="0"/>
        <c:ser>
          <c:idx val="0"/>
          <c:order val="0"/>
          <c:tx>
            <c:strRef>
              <c:f>'Analysis Sheet'!$N$56</c:f>
              <c:strCache>
                <c:ptCount val="1"/>
                <c:pt idx="0">
                  <c:v>Yes</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A78B-4CD4-8A09-4133CE50E1A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A78B-4CD4-8A09-4133CE50E1A1}"/>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'Analysis Sheet'!$O$55:$P$55</c:f>
              <c:strCache>
                <c:ptCount val="2"/>
                <c:pt idx="0">
                  <c:v>Pre-Programme</c:v>
                </c:pt>
                <c:pt idx="1">
                  <c:v>Post-Programme</c:v>
                </c:pt>
              </c:strCache>
            </c:strRef>
          </c:cat>
          <c:val>
            <c:numRef>
              <c:f>'Analysis Sheet'!$O$56:$P$56</c:f>
              <c:numCache>
                <c:formatCode>0%</c:formatCode>
                <c:ptCount val="2"/>
                <c:pt idx="0">
                  <c:v>0</c:v>
                </c:pt>
                <c:pt idx="1">
                  <c:v>0</c:v>
                </c:pt>
              </c:numCache>
            </c:numRef>
          </c:val>
          <c:extLst>
            <c:ext xmlns:c16="http://schemas.microsoft.com/office/drawing/2014/chart" uri="{C3380CC4-5D6E-409C-BE32-E72D297353CC}">
              <c16:uniqueId val="{00000004-A78B-4CD4-8A09-4133CE50E1A1}"/>
            </c:ext>
          </c:extLst>
        </c:ser>
        <c:dLbls>
          <c:dLblPos val="inEnd"/>
          <c:showLegendKey val="0"/>
          <c:showVal val="1"/>
          <c:showCatName val="0"/>
          <c:showSerName val="0"/>
          <c:showPercent val="0"/>
          <c:showBubbleSize val="0"/>
        </c:dLbls>
        <c:gapWidth val="216"/>
        <c:overlap val="-25"/>
        <c:axId val="183062528"/>
        <c:axId val="183065984"/>
      </c:barChart>
      <c:catAx>
        <c:axId val="183062528"/>
        <c:scaling>
          <c:orientation val="minMax"/>
        </c:scaling>
        <c:delete val="0"/>
        <c:axPos val="b"/>
        <c:numFmt formatCode="General" sourceLinked="1"/>
        <c:majorTickMark val="out"/>
        <c:minorTickMark val="none"/>
        <c:tickLblPos val="nextTo"/>
        <c:txPr>
          <a:bodyPr/>
          <a:lstStyle/>
          <a:p>
            <a:pPr>
              <a:defRPr b="1" i="1"/>
            </a:pPr>
            <a:endParaRPr lang="en-US"/>
          </a:p>
        </c:txPr>
        <c:crossAx val="183065984"/>
        <c:crosses val="autoZero"/>
        <c:auto val="1"/>
        <c:lblAlgn val="ctr"/>
        <c:lblOffset val="100"/>
        <c:noMultiLvlLbl val="0"/>
      </c:catAx>
      <c:valAx>
        <c:axId val="183065984"/>
        <c:scaling>
          <c:orientation val="minMax"/>
          <c:max val="1"/>
          <c:min val="0"/>
        </c:scaling>
        <c:delete val="1"/>
        <c:axPos val="l"/>
        <c:majorGridlines/>
        <c:numFmt formatCode="0%" sourceLinked="1"/>
        <c:majorTickMark val="none"/>
        <c:minorTickMark val="none"/>
        <c:tickLblPos val="nextTo"/>
        <c:crossAx val="183062528"/>
        <c:crosses val="autoZero"/>
        <c:crossBetween val="between"/>
      </c:valAx>
      <c:spPr>
        <a:solidFill>
          <a:srgbClr val="FF99FF">
            <a:alpha val="48000"/>
          </a:srgbClr>
        </a:solidFill>
        <a:ln>
          <a:solidFill>
            <a:sysClr val="windowText" lastClr="000000"/>
          </a:solidFill>
        </a:ln>
        <a:effectLst/>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image" Target="../media/image2.jp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53340</xdr:rowOff>
    </xdr:from>
    <xdr:to>
      <xdr:col>16</xdr:col>
      <xdr:colOff>7620</xdr:colOff>
      <xdr:row>25</xdr:row>
      <xdr:rowOff>30480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47700" y="236220"/>
          <a:ext cx="9113520" cy="436626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endParaRPr lang="en-GB" sz="1100"/>
        </a:p>
        <a:p>
          <a:endParaRPr lang="en-GB" sz="1100"/>
        </a:p>
        <a:p>
          <a:endParaRPr lang="en-GB" sz="1100"/>
        </a:p>
        <a:p>
          <a:endParaRPr lang="en-GB" sz="1100"/>
        </a:p>
        <a:p>
          <a:endParaRPr lang="en-GB" sz="1100"/>
        </a:p>
        <a:p>
          <a:endParaRPr lang="en-GB" sz="1100"/>
        </a:p>
        <a:p>
          <a:r>
            <a:rPr lang="en-GB" sz="1100" b="0" i="0" u="none" strike="noStrike">
              <a:solidFill>
                <a:srgbClr val="000000"/>
              </a:solidFill>
              <a:effectLst/>
              <a:latin typeface="Arial"/>
            </a:rPr>
            <a:t>This tool will allow you to enter the data you have collected around resident deaths in the pre- and post- stages of the programme. This data will then be converted into some simple graphs. </a:t>
          </a:r>
          <a:endParaRPr lang="en-GB" sz="1100"/>
        </a:p>
        <a:p>
          <a:endParaRPr lang="en-GB" sz="1100"/>
        </a:p>
        <a:p>
          <a:r>
            <a:rPr lang="en-GB" sz="1100" b="0" i="0" u="none" strike="noStrike">
              <a:solidFill>
                <a:srgbClr val="000000"/>
              </a:solidFill>
              <a:effectLst/>
              <a:latin typeface="Arial"/>
            </a:rPr>
            <a:t>The tool is divided into four</a:t>
          </a:r>
          <a:r>
            <a:rPr lang="en-GB" sz="1100" b="0" i="0" u="none" strike="noStrike" baseline="0">
              <a:solidFill>
                <a:srgbClr val="000000"/>
              </a:solidFill>
              <a:effectLst/>
              <a:latin typeface="Arial"/>
            </a:rPr>
            <a:t> </a:t>
          </a:r>
          <a:r>
            <a:rPr lang="en-GB" sz="1100" b="0" i="0" u="none" strike="noStrike">
              <a:solidFill>
                <a:srgbClr val="000000"/>
              </a:solidFill>
              <a:effectLst/>
              <a:latin typeface="Arial"/>
            </a:rPr>
            <a:t>sections (</a:t>
          </a:r>
          <a:r>
            <a:rPr lang="en-GB" sz="1100" b="0" i="0" u="none" strike="noStrike" baseline="0">
              <a:solidFill>
                <a:srgbClr val="000000"/>
              </a:solidFill>
              <a:effectLst/>
              <a:latin typeface="Arial"/>
            </a:rPr>
            <a:t>Pr</a:t>
          </a:r>
          <a:r>
            <a:rPr lang="en-GB" sz="1100" b="0" i="0" u="none" strike="noStrike">
              <a:solidFill>
                <a:srgbClr val="000000"/>
              </a:solidFill>
              <a:effectLst/>
              <a:latin typeface="Arial"/>
            </a:rPr>
            <a:t>e-Programme,</a:t>
          </a:r>
          <a:r>
            <a:rPr lang="en-GB" sz="1100" b="0" i="0" u="none" strike="noStrike" baseline="0">
              <a:solidFill>
                <a:srgbClr val="000000"/>
              </a:solidFill>
              <a:effectLst/>
              <a:latin typeface="Arial"/>
            </a:rPr>
            <a:t> </a:t>
          </a:r>
          <a:r>
            <a:rPr lang="en-GB" sz="1100" b="0" i="0" u="none" strike="noStrike">
              <a:solidFill>
                <a:srgbClr val="000000"/>
              </a:solidFill>
              <a:effectLst/>
              <a:latin typeface="Arial"/>
            </a:rPr>
            <a:t>Post-Programme, Summary and Results) and these sections can be reached by clicking on the tabs in the bottom left of this page.</a:t>
          </a:r>
        </a:p>
        <a:p>
          <a:endParaRPr lang="en-GB" sz="1100" b="0" i="0" u="none" strike="noStrike">
            <a:solidFill>
              <a:srgbClr val="000000"/>
            </a:solidFill>
            <a:effectLst/>
            <a:latin typeface="Arial"/>
          </a:endParaRPr>
        </a:p>
        <a:p>
          <a:r>
            <a:rPr lang="en-GB"/>
            <a:t> </a:t>
          </a:r>
          <a:r>
            <a:rPr lang="en-GB" sz="1100" b="0" i="0" u="none" strike="noStrike">
              <a:solidFill>
                <a:srgbClr val="000000"/>
              </a:solidFill>
              <a:effectLst/>
              <a:latin typeface="Arial"/>
            </a:rPr>
            <a:t>In the Pre-Programme</a:t>
          </a:r>
          <a:r>
            <a:rPr lang="en-GB" sz="1100" b="0" i="0" u="none" strike="noStrike" baseline="0">
              <a:solidFill>
                <a:srgbClr val="000000"/>
              </a:solidFill>
              <a:effectLst/>
              <a:latin typeface="Arial"/>
            </a:rPr>
            <a:t> </a:t>
          </a:r>
          <a:r>
            <a:rPr lang="en-GB" sz="1100" b="0" i="0" u="none" strike="noStrike">
              <a:solidFill>
                <a:srgbClr val="000000"/>
              </a:solidFill>
              <a:effectLst/>
              <a:latin typeface="Arial"/>
            </a:rPr>
            <a:t>section, you can enter the data collected from before you started the Six Steps programme, and in the Post</a:t>
          </a:r>
          <a:r>
            <a:rPr lang="en-GB" sz="1100" b="0" i="0" u="none" strike="noStrike" baseline="0">
              <a:solidFill>
                <a:srgbClr val="000000"/>
              </a:solidFill>
              <a:effectLst/>
              <a:latin typeface="Arial"/>
            </a:rPr>
            <a:t>-Programme </a:t>
          </a:r>
          <a:r>
            <a:rPr lang="en-GB" sz="1100" b="0" i="0" u="none" strike="noStrike">
              <a:solidFill>
                <a:srgbClr val="000000"/>
              </a:solidFill>
              <a:effectLst/>
              <a:latin typeface="Arial"/>
            </a:rPr>
            <a:t>section, you have</a:t>
          </a:r>
          <a:r>
            <a:rPr lang="en-GB" sz="1100" b="0" i="0" u="none" strike="noStrike" baseline="0">
              <a:solidFill>
                <a:srgbClr val="000000"/>
              </a:solidFill>
              <a:effectLst/>
              <a:latin typeface="Arial"/>
            </a:rPr>
            <a:t> the facility to enter details of the 10 most recent resident deaths following the programme's completion.</a:t>
          </a:r>
        </a:p>
        <a:p>
          <a:endParaRPr lang="en-GB"/>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Summary sheet automatically collates the information captured  in the Pre-Programme and Post-Programme sections. </a:t>
          </a:r>
          <a:endParaRPr lang="en-GB"/>
        </a:p>
        <a:p>
          <a:endParaRPr lang="en-GB" sz="1100" b="0" i="0" u="none" strike="noStrike">
            <a:solidFill>
              <a:srgbClr val="000000"/>
            </a:solidFill>
            <a:effectLst/>
            <a:latin typeface="Arial"/>
          </a:endParaRPr>
        </a:p>
        <a:p>
          <a:r>
            <a:rPr lang="en-GB" sz="1100" b="0" i="0" u="none" strike="noStrike">
              <a:solidFill>
                <a:srgbClr val="000000"/>
              </a:solidFill>
              <a:effectLst/>
              <a:latin typeface="Arial"/>
            </a:rPr>
            <a:t>In the Results section, the data</a:t>
          </a:r>
          <a:r>
            <a:rPr lang="en-GB" sz="1100" b="0" i="0" u="none" strike="noStrike" baseline="0">
              <a:solidFill>
                <a:srgbClr val="000000"/>
              </a:solidFill>
              <a:effectLst/>
              <a:latin typeface="Arial"/>
            </a:rPr>
            <a:t> from the Summary sheet i</a:t>
          </a:r>
          <a:r>
            <a:rPr lang="en-GB" sz="1100" b="0" i="0" u="none" strike="noStrike">
              <a:solidFill>
                <a:srgbClr val="000000"/>
              </a:solidFill>
              <a:effectLst/>
              <a:latin typeface="Arial"/>
            </a:rPr>
            <a:t>s visualised</a:t>
          </a:r>
          <a:r>
            <a:rPr lang="en-GB" sz="1100" b="0" i="0" u="none" strike="noStrike" baseline="0">
              <a:solidFill>
                <a:srgbClr val="000000"/>
              </a:solidFill>
              <a:effectLst/>
              <a:latin typeface="Arial"/>
            </a:rPr>
            <a:t> in a series of </a:t>
          </a:r>
          <a:r>
            <a:rPr lang="en-GB" sz="1100" b="0" i="0" u="none" strike="noStrike">
              <a:solidFill>
                <a:srgbClr val="000000"/>
              </a:solidFill>
              <a:effectLst/>
              <a:latin typeface="Arial"/>
            </a:rPr>
            <a:t>graphs that can be copied and used in reports, or distributed to care homes for feedback. </a:t>
          </a:r>
          <a:r>
            <a:rPr lang="en-GB"/>
            <a:t> </a:t>
          </a:r>
        </a:p>
        <a:p>
          <a:endParaRPr lang="en-GB"/>
        </a:p>
        <a:p>
          <a:r>
            <a:rPr lang="en-GB" sz="1100" b="0" i="0" u="none" strike="noStrike">
              <a:solidFill>
                <a:srgbClr val="000000"/>
              </a:solidFill>
              <a:effectLst/>
              <a:latin typeface="Arial"/>
            </a:rPr>
            <a:t>Further instructions for use are available in the accompanying  Organisational Programme Audit Tool Guidance, which can be found under the Audits tab on the Six Steps web pages</a:t>
          </a:r>
          <a:r>
            <a:rPr lang="en-GB" sz="1100" b="0" i="0" u="none" strike="noStrike" baseline="0">
              <a:solidFill>
                <a:srgbClr val="000000"/>
              </a:solidFill>
              <a:effectLst/>
              <a:latin typeface="Arial"/>
            </a:rPr>
            <a:t> www.sixsteps.net  </a:t>
          </a:r>
          <a:endParaRPr lang="en-GB"/>
        </a:p>
        <a:p>
          <a:endParaRPr lang="en-GB"/>
        </a:p>
        <a:p>
          <a:endParaRPr lang="en-GB" sz="1100"/>
        </a:p>
        <a:p>
          <a:endParaRPr lang="en-GB" sz="1100"/>
        </a:p>
        <a:p>
          <a:endParaRPr lang="en-GB" sz="1100"/>
        </a:p>
        <a:p>
          <a:endParaRPr lang="en-GB" sz="1100"/>
        </a:p>
      </xdr:txBody>
    </xdr:sp>
    <xdr:clientData/>
  </xdr:twoCellAnchor>
  <xdr:twoCellAnchor editAs="oneCell">
    <xdr:from>
      <xdr:col>4</xdr:col>
      <xdr:colOff>152401</xdr:colOff>
      <xdr:row>1</xdr:row>
      <xdr:rowOff>129541</xdr:rowOff>
    </xdr:from>
    <xdr:to>
      <xdr:col>7</xdr:col>
      <xdr:colOff>312421</xdr:colOff>
      <xdr:row>7</xdr:row>
      <xdr:rowOff>167249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1" y="312421"/>
          <a:ext cx="1988820" cy="113498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335280</xdr:colOff>
      <xdr:row>1</xdr:row>
      <xdr:rowOff>175260</xdr:rowOff>
    </xdr:from>
    <xdr:to>
      <xdr:col>3</xdr:col>
      <xdr:colOff>292696</xdr:colOff>
      <xdr:row>7</xdr:row>
      <xdr:rowOff>34290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9170" y="358140"/>
          <a:ext cx="1245196" cy="9563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1.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2.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3.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4.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5.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6.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7.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8.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9.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278130</xdr:colOff>
      <xdr:row>0</xdr:row>
      <xdr:rowOff>83819</xdr:rowOff>
    </xdr:from>
    <xdr:to>
      <xdr:col>3</xdr:col>
      <xdr:colOff>422910</xdr:colOff>
      <xdr:row>6</xdr:row>
      <xdr:rowOff>86744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220" y="83819"/>
          <a:ext cx="1432560" cy="110020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21.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22.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23.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304800</xdr:colOff>
      <xdr:row>0</xdr:row>
      <xdr:rowOff>53340</xdr:rowOff>
    </xdr:from>
    <xdr:to>
      <xdr:col>3</xdr:col>
      <xdr:colOff>101720</xdr:colOff>
      <xdr:row>6</xdr:row>
      <xdr:rowOff>49530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53340"/>
          <a:ext cx="1423790" cy="10934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175260</xdr:colOff>
      <xdr:row>0</xdr:row>
      <xdr:rowOff>118110</xdr:rowOff>
    </xdr:from>
    <xdr:to>
      <xdr:col>2</xdr:col>
      <xdr:colOff>395606</xdr:colOff>
      <xdr:row>6</xdr:row>
      <xdr:rowOff>179070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260" y="118110"/>
          <a:ext cx="1508126" cy="1158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91440</xdr:colOff>
      <xdr:row>30</xdr:row>
      <xdr:rowOff>129540</xdr:rowOff>
    </xdr:from>
    <xdr:to>
      <xdr:col>10</xdr:col>
      <xdr:colOff>214680</xdr:colOff>
      <xdr:row>49</xdr:row>
      <xdr:rowOff>168420</xdr:rowOff>
    </xdr:to>
    <xdr:graphicFrame macro="">
      <xdr:nvGraphicFramePr>
        <xdr:cNvPr id="11" name="Chart 10">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289560</xdr:colOff>
      <xdr:row>30</xdr:row>
      <xdr:rowOff>121920</xdr:rowOff>
    </xdr:from>
    <xdr:to>
      <xdr:col>15</xdr:col>
      <xdr:colOff>549960</xdr:colOff>
      <xdr:row>49</xdr:row>
      <xdr:rowOff>160800</xdr:rowOff>
    </xdr:to>
    <xdr:graphicFrame macro="">
      <xdr:nvGraphicFramePr>
        <xdr:cNvPr id="15" name="Chart 14">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304800</xdr:colOff>
      <xdr:row>10</xdr:row>
      <xdr:rowOff>167640</xdr:rowOff>
    </xdr:from>
    <xdr:to>
      <xdr:col>5</xdr:col>
      <xdr:colOff>702360</xdr:colOff>
      <xdr:row>30</xdr:row>
      <xdr:rowOff>23640</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304800</xdr:colOff>
      <xdr:row>89</xdr:row>
      <xdr:rowOff>144780</xdr:rowOff>
    </xdr:from>
    <xdr:to>
      <xdr:col>5</xdr:col>
      <xdr:colOff>709980</xdr:colOff>
      <xdr:row>109</xdr:row>
      <xdr:rowOff>780</xdr:rowOff>
    </xdr:to>
    <xdr:graphicFrame macro="">
      <xdr:nvGraphicFramePr>
        <xdr:cNvPr id="13" name="Chart 12">
          <a:extLst>
            <a:ext uri="{FF2B5EF4-FFF2-40B4-BE49-F238E27FC236}">
              <a16:creationId xmlns:a16="http://schemas.microsoft.com/office/drawing/2014/main"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121920</xdr:colOff>
      <xdr:row>89</xdr:row>
      <xdr:rowOff>160020</xdr:rowOff>
    </xdr:from>
    <xdr:to>
      <xdr:col>10</xdr:col>
      <xdr:colOff>245160</xdr:colOff>
      <xdr:row>109</xdr:row>
      <xdr:rowOff>16020</xdr:rowOff>
    </xdr:to>
    <xdr:graphicFrame macro="">
      <xdr:nvGraphicFramePr>
        <xdr:cNvPr id="17" name="Chart 16">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373380</xdr:colOff>
      <xdr:row>89</xdr:row>
      <xdr:rowOff>137160</xdr:rowOff>
    </xdr:from>
    <xdr:to>
      <xdr:col>16</xdr:col>
      <xdr:colOff>22860</xdr:colOff>
      <xdr:row>108</xdr:row>
      <xdr:rowOff>175260</xdr:rowOff>
    </xdr:to>
    <xdr:graphicFrame macro="">
      <xdr:nvGraphicFramePr>
        <xdr:cNvPr id="19" name="Chart 18">
          <a:extLst>
            <a:ext uri="{FF2B5EF4-FFF2-40B4-BE49-F238E27FC236}">
              <a16:creationId xmlns:a16="http://schemas.microsoft.com/office/drawing/2014/main" id="{00000000-0008-0000-06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297180</xdr:colOff>
      <xdr:row>50</xdr:row>
      <xdr:rowOff>83820</xdr:rowOff>
    </xdr:from>
    <xdr:to>
      <xdr:col>5</xdr:col>
      <xdr:colOff>702360</xdr:colOff>
      <xdr:row>69</xdr:row>
      <xdr:rowOff>122700</xdr:rowOff>
    </xdr:to>
    <xdr:graphicFrame macro="">
      <xdr:nvGraphicFramePr>
        <xdr:cNvPr id="21" name="Chart 20">
          <a:extLst>
            <a:ext uri="{FF2B5EF4-FFF2-40B4-BE49-F238E27FC236}">
              <a16:creationId xmlns:a16="http://schemas.microsoft.com/office/drawing/2014/main" id="{00000000-0008-0000-06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83820</xdr:colOff>
      <xdr:row>10</xdr:row>
      <xdr:rowOff>167640</xdr:rowOff>
    </xdr:from>
    <xdr:to>
      <xdr:col>10</xdr:col>
      <xdr:colOff>199440</xdr:colOff>
      <xdr:row>30</xdr:row>
      <xdr:rowOff>23640</xdr:rowOff>
    </xdr:to>
    <xdr:graphicFrame macro="">
      <xdr:nvGraphicFramePr>
        <xdr:cNvPr id="14" name="Chart 13">
          <a:extLst>
            <a:ext uri="{FF2B5EF4-FFF2-40B4-BE49-F238E27FC236}">
              <a16:creationId xmlns:a16="http://schemas.microsoft.com/office/drawing/2014/main"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129540</xdr:colOff>
      <xdr:row>50</xdr:row>
      <xdr:rowOff>91440</xdr:rowOff>
    </xdr:from>
    <xdr:to>
      <xdr:col>10</xdr:col>
      <xdr:colOff>252780</xdr:colOff>
      <xdr:row>69</xdr:row>
      <xdr:rowOff>130320</xdr:rowOff>
    </xdr:to>
    <xdr:graphicFrame macro="">
      <xdr:nvGraphicFramePr>
        <xdr:cNvPr id="18" name="Chart 17">
          <a:extLst>
            <a:ext uri="{FF2B5EF4-FFF2-40B4-BE49-F238E27FC236}">
              <a16:creationId xmlns:a16="http://schemas.microsoft.com/office/drawing/2014/main" id="{00000000-0008-0000-06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350520</xdr:colOff>
      <xdr:row>50</xdr:row>
      <xdr:rowOff>99060</xdr:rowOff>
    </xdr:from>
    <xdr:to>
      <xdr:col>16</xdr:col>
      <xdr:colOff>1320</xdr:colOff>
      <xdr:row>69</xdr:row>
      <xdr:rowOff>137940</xdr:rowOff>
    </xdr:to>
    <xdr:graphicFrame macro="">
      <xdr:nvGraphicFramePr>
        <xdr:cNvPr id="22" name="Chart 21">
          <a:extLst>
            <a:ext uri="{FF2B5EF4-FFF2-40B4-BE49-F238E27FC236}">
              <a16:creationId xmlns:a16="http://schemas.microsoft.com/office/drawing/2014/main"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297180</xdr:colOff>
      <xdr:row>70</xdr:row>
      <xdr:rowOff>22860</xdr:rowOff>
    </xdr:from>
    <xdr:to>
      <xdr:col>5</xdr:col>
      <xdr:colOff>702360</xdr:colOff>
      <xdr:row>89</xdr:row>
      <xdr:rowOff>61740</xdr:rowOff>
    </xdr:to>
    <xdr:graphicFrame macro="">
      <xdr:nvGraphicFramePr>
        <xdr:cNvPr id="23" name="Chart 22">
          <a:extLst>
            <a:ext uri="{FF2B5EF4-FFF2-40B4-BE49-F238E27FC236}">
              <a16:creationId xmlns:a16="http://schemas.microsoft.com/office/drawing/2014/main" id="{00000000-0008-0000-06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106680</xdr:colOff>
      <xdr:row>70</xdr:row>
      <xdr:rowOff>38100</xdr:rowOff>
    </xdr:from>
    <xdr:to>
      <xdr:col>10</xdr:col>
      <xdr:colOff>229920</xdr:colOff>
      <xdr:row>89</xdr:row>
      <xdr:rowOff>76980</xdr:rowOff>
    </xdr:to>
    <xdr:graphicFrame macro="">
      <xdr:nvGraphicFramePr>
        <xdr:cNvPr id="24" name="Chart 23">
          <a:extLst>
            <a:ext uri="{FF2B5EF4-FFF2-40B4-BE49-F238E27FC236}">
              <a16:creationId xmlns:a16="http://schemas.microsoft.com/office/drawing/2014/main" id="{00000000-0008-0000-06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365760</xdr:colOff>
      <xdr:row>70</xdr:row>
      <xdr:rowOff>38100</xdr:rowOff>
    </xdr:from>
    <xdr:to>
      <xdr:col>16</xdr:col>
      <xdr:colOff>16560</xdr:colOff>
      <xdr:row>89</xdr:row>
      <xdr:rowOff>76980</xdr:rowOff>
    </xdr:to>
    <xdr:graphicFrame macro="">
      <xdr:nvGraphicFramePr>
        <xdr:cNvPr id="27" name="Chart 26">
          <a:extLst>
            <a:ext uri="{FF2B5EF4-FFF2-40B4-BE49-F238E27FC236}">
              <a16:creationId xmlns:a16="http://schemas.microsoft.com/office/drawing/2014/main" id="{00000000-0008-0000-06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312420</xdr:colOff>
      <xdr:row>109</xdr:row>
      <xdr:rowOff>68580</xdr:rowOff>
    </xdr:from>
    <xdr:to>
      <xdr:col>5</xdr:col>
      <xdr:colOff>716280</xdr:colOff>
      <xdr:row>128</xdr:row>
      <xdr:rowOff>106680</xdr:rowOff>
    </xdr:to>
    <xdr:graphicFrame macro="">
      <xdr:nvGraphicFramePr>
        <xdr:cNvPr id="29" name="Chart 28">
          <a:extLst>
            <a:ext uri="{FF2B5EF4-FFF2-40B4-BE49-F238E27FC236}">
              <a16:creationId xmlns:a16="http://schemas.microsoft.com/office/drawing/2014/main"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137160</xdr:colOff>
      <xdr:row>109</xdr:row>
      <xdr:rowOff>76200</xdr:rowOff>
    </xdr:from>
    <xdr:to>
      <xdr:col>10</xdr:col>
      <xdr:colOff>259080</xdr:colOff>
      <xdr:row>128</xdr:row>
      <xdr:rowOff>114300</xdr:rowOff>
    </xdr:to>
    <xdr:graphicFrame macro="">
      <xdr:nvGraphicFramePr>
        <xdr:cNvPr id="31" name="Chart 30">
          <a:extLst>
            <a:ext uri="{FF2B5EF4-FFF2-40B4-BE49-F238E27FC236}">
              <a16:creationId xmlns:a16="http://schemas.microsoft.com/office/drawing/2014/main" id="{00000000-0008-0000-06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297180</xdr:colOff>
      <xdr:row>30</xdr:row>
      <xdr:rowOff>137160</xdr:rowOff>
    </xdr:from>
    <xdr:to>
      <xdr:col>5</xdr:col>
      <xdr:colOff>708660</xdr:colOff>
      <xdr:row>49</xdr:row>
      <xdr:rowOff>176040</xdr:rowOff>
    </xdr:to>
    <xdr:graphicFrame macro="">
      <xdr:nvGraphicFramePr>
        <xdr:cNvPr id="25" name="Chart 24">
          <a:extLst>
            <a:ext uri="{FF2B5EF4-FFF2-40B4-BE49-F238E27FC236}">
              <a16:creationId xmlns:a16="http://schemas.microsoft.com/office/drawing/2014/main" id="{00000000-0008-0000-06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304800</xdr:colOff>
      <xdr:row>11</xdr:row>
      <xdr:rowOff>0</xdr:rowOff>
    </xdr:from>
    <xdr:to>
      <xdr:col>15</xdr:col>
      <xdr:colOff>549960</xdr:colOff>
      <xdr:row>30</xdr:row>
      <xdr:rowOff>38880</xdr:rowOff>
    </xdr:to>
    <xdr:graphicFrame macro="">
      <xdr:nvGraphicFramePr>
        <xdr:cNvPr id="32" name="Chart 31">
          <a:extLst>
            <a:ext uri="{FF2B5EF4-FFF2-40B4-BE49-F238E27FC236}">
              <a16:creationId xmlns:a16="http://schemas.microsoft.com/office/drawing/2014/main" id="{00000000-0008-0000-06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0</xdr:col>
      <xdr:colOff>179070</xdr:colOff>
      <xdr:row>0</xdr:row>
      <xdr:rowOff>118110</xdr:rowOff>
    </xdr:from>
    <xdr:to>
      <xdr:col>2</xdr:col>
      <xdr:colOff>629802</xdr:colOff>
      <xdr:row>6</xdr:row>
      <xdr:rowOff>121920</xdr:rowOff>
    </xdr:to>
    <xdr:pic>
      <xdr:nvPicPr>
        <xdr:cNvPr id="20" name="Picture 19">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79070" y="118110"/>
          <a:ext cx="1433712" cy="1101090"/>
        </a:xfrm>
        <a:prstGeom prst="rect">
          <a:avLst/>
        </a:prstGeom>
      </xdr:spPr>
    </xdr:pic>
    <xdr:clientData/>
  </xdr:twoCellAnchor>
  <xdr:twoCellAnchor>
    <xdr:from>
      <xdr:col>10</xdr:col>
      <xdr:colOff>392430</xdr:colOff>
      <xdr:row>109</xdr:row>
      <xdr:rowOff>91440</xdr:rowOff>
    </xdr:from>
    <xdr:to>
      <xdr:col>16</xdr:col>
      <xdr:colOff>0</xdr:colOff>
      <xdr:row>128</xdr:row>
      <xdr:rowOff>137160</xdr:rowOff>
    </xdr:to>
    <xdr:graphicFrame macro="">
      <xdr:nvGraphicFramePr>
        <xdr:cNvPr id="26" name="Chart 25">
          <a:extLst>
            <a:ext uri="{FF2B5EF4-FFF2-40B4-BE49-F238E27FC236}">
              <a16:creationId xmlns:a16="http://schemas.microsoft.com/office/drawing/2014/main" id="{00000000-0008-0000-06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7.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8.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9.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37"/>
  <sheetViews>
    <sheetView workbookViewId="0">
      <selection activeCell="R16" sqref="R16"/>
    </sheetView>
  </sheetViews>
  <sheetFormatPr defaultColWidth="8.85546875" defaultRowHeight="15" zeroHeight="1" x14ac:dyDescent="0.25"/>
  <cols>
    <col min="1" max="16384" width="8.85546875" style="1"/>
  </cols>
  <sheetData>
    <row r="1" spans="2:17" x14ac:dyDescent="0.25"/>
    <row r="2" spans="2:17" x14ac:dyDescent="0.25"/>
    <row r="3" spans="2:17" x14ac:dyDescent="0.25">
      <c r="F3" s="59"/>
      <c r="G3" s="59"/>
      <c r="H3" s="59"/>
      <c r="I3" s="59"/>
      <c r="J3" s="59"/>
      <c r="K3" s="59"/>
      <c r="L3" s="59"/>
      <c r="M3" s="59"/>
      <c r="N3" s="59"/>
      <c r="O3" s="59"/>
      <c r="P3" s="59"/>
      <c r="Q3" s="59"/>
    </row>
    <row r="4" spans="2:17" x14ac:dyDescent="0.25">
      <c r="F4" s="59"/>
      <c r="G4" s="59"/>
      <c r="H4" s="59"/>
      <c r="I4" s="59"/>
      <c r="J4" s="59"/>
      <c r="K4" s="59"/>
      <c r="L4" s="59"/>
      <c r="M4" s="59"/>
      <c r="N4" s="59"/>
      <c r="O4" s="59"/>
      <c r="P4" s="59"/>
      <c r="Q4" s="59"/>
    </row>
    <row r="5" spans="2:17" x14ac:dyDescent="0.25">
      <c r="F5" s="59"/>
      <c r="G5" s="59"/>
      <c r="H5" s="59"/>
      <c r="I5" s="59"/>
      <c r="J5" s="59"/>
      <c r="K5" s="59"/>
      <c r="L5" s="59"/>
      <c r="M5" s="59"/>
      <c r="N5" s="59"/>
      <c r="O5" s="59"/>
      <c r="P5" s="59"/>
      <c r="Q5" s="59"/>
    </row>
    <row r="6" spans="2:17" x14ac:dyDescent="0.25"/>
    <row r="7" spans="2:17" x14ac:dyDescent="0.25"/>
    <row r="8" spans="2:17" ht="14.45" customHeight="1" x14ac:dyDescent="0.25">
      <c r="B8" s="60" t="s">
        <v>50</v>
      </c>
      <c r="C8" s="60"/>
      <c r="D8" s="60"/>
      <c r="E8" s="60"/>
      <c r="F8" s="60"/>
      <c r="G8" s="60"/>
      <c r="H8" s="60"/>
      <c r="I8" s="60"/>
      <c r="J8" s="60"/>
      <c r="K8" s="60"/>
      <c r="L8" s="60"/>
      <c r="M8" s="60"/>
      <c r="N8" s="60"/>
      <c r="O8" s="60"/>
      <c r="P8" s="60"/>
    </row>
    <row r="9" spans="2:17" x14ac:dyDescent="0.25">
      <c r="B9" s="60"/>
      <c r="C9" s="60"/>
      <c r="D9" s="60"/>
      <c r="E9" s="60"/>
      <c r="F9" s="60"/>
      <c r="G9" s="60"/>
      <c r="H9" s="60"/>
      <c r="I9" s="60"/>
      <c r="J9" s="60"/>
      <c r="K9" s="60"/>
      <c r="L9" s="60"/>
      <c r="M9" s="60"/>
      <c r="N9" s="60"/>
      <c r="O9" s="60"/>
      <c r="P9" s="60"/>
    </row>
    <row r="10" spans="2:17" x14ac:dyDescent="0.25">
      <c r="B10" s="60"/>
      <c r="C10" s="60"/>
      <c r="D10" s="60"/>
      <c r="E10" s="60"/>
      <c r="F10" s="60"/>
      <c r="G10" s="60"/>
      <c r="H10" s="60"/>
      <c r="I10" s="60"/>
      <c r="J10" s="60"/>
      <c r="K10" s="60"/>
      <c r="L10" s="60"/>
      <c r="M10" s="60"/>
      <c r="N10" s="60"/>
      <c r="O10" s="60"/>
      <c r="P10" s="60"/>
    </row>
    <row r="11" spans="2:17" ht="14.45" customHeight="1" x14ac:dyDescent="0.25">
      <c r="B11" s="60" t="s">
        <v>51</v>
      </c>
      <c r="C11" s="60"/>
      <c r="D11" s="60"/>
      <c r="E11" s="60"/>
      <c r="F11" s="60"/>
      <c r="G11" s="60"/>
      <c r="H11" s="60"/>
      <c r="I11" s="60"/>
      <c r="J11" s="60"/>
      <c r="K11" s="60"/>
      <c r="L11" s="60"/>
      <c r="M11" s="60"/>
      <c r="N11" s="60"/>
      <c r="O11" s="60"/>
      <c r="P11" s="60"/>
    </row>
    <row r="12" spans="2:17" x14ac:dyDescent="0.25">
      <c r="B12" s="60"/>
      <c r="C12" s="60"/>
      <c r="D12" s="60"/>
      <c r="E12" s="60"/>
      <c r="F12" s="60"/>
      <c r="G12" s="60"/>
      <c r="H12" s="60"/>
      <c r="I12" s="60"/>
      <c r="J12" s="60"/>
      <c r="K12" s="60"/>
      <c r="L12" s="60"/>
      <c r="M12" s="60"/>
      <c r="N12" s="60"/>
      <c r="O12" s="60"/>
      <c r="P12" s="60"/>
    </row>
    <row r="13" spans="2:17" x14ac:dyDescent="0.25">
      <c r="B13" s="15"/>
      <c r="C13" s="15"/>
      <c r="D13" s="15"/>
      <c r="E13" s="15"/>
      <c r="F13" s="15"/>
      <c r="G13" s="15"/>
      <c r="H13" s="15"/>
      <c r="I13" s="15"/>
      <c r="J13" s="15"/>
      <c r="K13" s="15"/>
      <c r="L13" s="15"/>
      <c r="M13" s="15"/>
      <c r="N13" s="15"/>
      <c r="O13" s="15"/>
      <c r="P13" s="15"/>
    </row>
    <row r="14" spans="2:17" ht="14.45" customHeight="1" x14ac:dyDescent="0.25">
      <c r="B14" s="60" t="s">
        <v>52</v>
      </c>
      <c r="C14" s="60"/>
      <c r="D14" s="60"/>
      <c r="E14" s="60"/>
      <c r="F14" s="60"/>
      <c r="G14" s="60"/>
      <c r="H14" s="60"/>
      <c r="I14" s="60"/>
      <c r="J14" s="60"/>
      <c r="K14" s="60"/>
      <c r="L14" s="60"/>
      <c r="M14" s="60"/>
      <c r="N14" s="60"/>
      <c r="O14" s="60"/>
      <c r="P14" s="60"/>
    </row>
    <row r="15" spans="2:17" x14ac:dyDescent="0.25">
      <c r="B15" s="60"/>
      <c r="C15" s="60"/>
      <c r="D15" s="60"/>
      <c r="E15" s="60"/>
      <c r="F15" s="60"/>
      <c r="G15" s="60"/>
      <c r="H15" s="60"/>
      <c r="I15" s="60"/>
      <c r="J15" s="60"/>
      <c r="K15" s="60"/>
      <c r="L15" s="60"/>
      <c r="M15" s="60"/>
      <c r="N15" s="60"/>
      <c r="O15" s="60"/>
      <c r="P15" s="60"/>
    </row>
    <row r="16" spans="2:17" ht="14.45" customHeight="1" x14ac:dyDescent="0.25">
      <c r="B16" s="60" t="s">
        <v>53</v>
      </c>
      <c r="C16" s="60"/>
      <c r="D16" s="60"/>
      <c r="E16" s="60"/>
      <c r="F16" s="60"/>
      <c r="G16" s="60"/>
      <c r="H16" s="60"/>
      <c r="I16" s="60"/>
      <c r="J16" s="60"/>
      <c r="K16" s="60"/>
      <c r="L16" s="60"/>
      <c r="M16" s="60"/>
      <c r="N16" s="60"/>
      <c r="O16" s="60"/>
      <c r="P16" s="60"/>
    </row>
    <row r="17" spans="2:16" x14ac:dyDescent="0.25">
      <c r="B17" s="60"/>
      <c r="C17" s="60"/>
      <c r="D17" s="60"/>
      <c r="E17" s="60"/>
      <c r="F17" s="60"/>
      <c r="G17" s="60"/>
      <c r="H17" s="60"/>
      <c r="I17" s="60"/>
      <c r="J17" s="60"/>
      <c r="K17" s="60"/>
      <c r="L17" s="60"/>
      <c r="M17" s="60"/>
      <c r="N17" s="60"/>
      <c r="O17" s="60"/>
      <c r="P17" s="60"/>
    </row>
    <row r="18" spans="2:16" x14ac:dyDescent="0.25">
      <c r="B18" s="14"/>
      <c r="C18" s="14"/>
      <c r="D18" s="14"/>
      <c r="E18" s="14"/>
      <c r="F18" s="14"/>
      <c r="G18" s="14"/>
      <c r="H18" s="14"/>
      <c r="I18" s="14"/>
      <c r="J18" s="14"/>
      <c r="K18" s="14"/>
      <c r="L18" s="14"/>
      <c r="M18" s="14"/>
      <c r="N18" s="14"/>
      <c r="O18" s="14"/>
      <c r="P18" s="14"/>
    </row>
    <row r="19" spans="2:16" ht="14.45" customHeight="1" x14ac:dyDescent="0.25">
      <c r="B19" s="57" t="s">
        <v>54</v>
      </c>
      <c r="C19" s="58"/>
      <c r="D19" s="58"/>
      <c r="E19" s="58"/>
      <c r="F19" s="58"/>
      <c r="G19" s="58"/>
      <c r="H19" s="58"/>
      <c r="I19" s="58"/>
      <c r="J19" s="58"/>
      <c r="K19" s="58"/>
      <c r="L19" s="58"/>
      <c r="M19" s="58"/>
      <c r="N19" s="58"/>
      <c r="O19" s="58"/>
      <c r="P19" s="58"/>
    </row>
    <row r="20" spans="2:16" x14ac:dyDescent="0.25">
      <c r="B20" s="58"/>
      <c r="C20" s="58"/>
      <c r="D20" s="58"/>
      <c r="E20" s="58"/>
      <c r="F20" s="58"/>
      <c r="G20" s="58"/>
      <c r="H20" s="58"/>
      <c r="I20" s="58"/>
      <c r="J20" s="58"/>
      <c r="K20" s="58"/>
      <c r="L20" s="58"/>
      <c r="M20" s="58"/>
      <c r="N20" s="58"/>
      <c r="O20" s="58"/>
      <c r="P20" s="58"/>
    </row>
    <row r="21" spans="2:16" x14ac:dyDescent="0.25">
      <c r="B21" s="14"/>
      <c r="C21" s="14"/>
      <c r="D21" s="14"/>
      <c r="E21" s="14"/>
      <c r="F21" s="14"/>
      <c r="G21" s="14"/>
      <c r="H21" s="14"/>
      <c r="I21" s="14"/>
      <c r="J21" s="14"/>
      <c r="K21" s="14"/>
      <c r="L21" s="14"/>
      <c r="M21" s="14"/>
      <c r="N21" s="14"/>
      <c r="O21" s="14"/>
      <c r="P21" s="14"/>
    </row>
    <row r="22" spans="2:16" x14ac:dyDescent="0.25"/>
    <row r="23" spans="2:16" x14ac:dyDescent="0.25"/>
    <row r="24" spans="2:16" x14ac:dyDescent="0.25"/>
    <row r="25" spans="2:16" x14ac:dyDescent="0.25"/>
    <row r="26" spans="2:16" x14ac:dyDescent="0.25"/>
    <row r="27" spans="2:16" x14ac:dyDescent="0.25"/>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sheetData>
  <mergeCells count="6">
    <mergeCell ref="B19:P20"/>
    <mergeCell ref="F3:Q5"/>
    <mergeCell ref="B8:P10"/>
    <mergeCell ref="B11:P12"/>
    <mergeCell ref="B14:P15"/>
    <mergeCell ref="B16:P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21"/>
  <sheetViews>
    <sheetView topLeftCell="A7" workbookViewId="0">
      <selection activeCell="K26" sqref="K26"/>
    </sheetView>
  </sheetViews>
  <sheetFormatPr defaultColWidth="8.85546875" defaultRowHeight="15" zeroHeight="1" x14ac:dyDescent="0.25"/>
  <cols>
    <col min="1" max="1" width="4.7109375" style="1" customWidth="1"/>
    <col min="2" max="4" width="8.85546875" style="1"/>
    <col min="5" max="6" width="10.85546875" style="1" customWidth="1"/>
    <col min="7" max="7" width="29.7109375" style="1" customWidth="1"/>
    <col min="8" max="17" width="10.42578125" style="1" customWidth="1"/>
    <col min="18" max="16384" width="8.85546875" style="1"/>
  </cols>
  <sheetData>
    <row r="1" spans="2:17" x14ac:dyDescent="0.25"/>
    <row r="2" spans="2:17" x14ac:dyDescent="0.25"/>
    <row r="3" spans="2:17" x14ac:dyDescent="0.25"/>
    <row r="4" spans="2:17" ht="14.45" customHeight="1" x14ac:dyDescent="0.25">
      <c r="F4" s="70" t="s">
        <v>0</v>
      </c>
      <c r="G4" s="71"/>
      <c r="H4" s="71"/>
      <c r="I4" s="71"/>
      <c r="J4" s="72"/>
    </row>
    <row r="5" spans="2:17" ht="14.45" customHeight="1" x14ac:dyDescent="0.25">
      <c r="F5" s="73"/>
      <c r="G5" s="74"/>
      <c r="H5" s="74"/>
      <c r="I5" s="74"/>
      <c r="J5" s="75"/>
    </row>
    <row r="6" spans="2:17" x14ac:dyDescent="0.25"/>
    <row r="7" spans="2:17" x14ac:dyDescent="0.25"/>
    <row r="8" spans="2:17" x14ac:dyDescent="0.25"/>
    <row r="9" spans="2:17" x14ac:dyDescent="0.25">
      <c r="B9" s="76" t="s">
        <v>57</v>
      </c>
      <c r="C9" s="77"/>
      <c r="D9" s="78"/>
      <c r="E9" s="79"/>
      <c r="F9" s="80"/>
      <c r="G9" s="81"/>
    </row>
    <row r="10" spans="2:17" x14ac:dyDescent="0.25">
      <c r="B10" s="76" t="s">
        <v>58</v>
      </c>
      <c r="C10" s="77"/>
      <c r="D10" s="78"/>
      <c r="E10" s="82"/>
      <c r="F10" s="83"/>
      <c r="G10" s="84"/>
    </row>
    <row r="11" spans="2:17" x14ac:dyDescent="0.25">
      <c r="B11" s="76" t="s">
        <v>132</v>
      </c>
      <c r="C11" s="77"/>
      <c r="D11" s="78"/>
      <c r="E11" s="107"/>
      <c r="F11" s="107"/>
      <c r="G11" s="107"/>
    </row>
    <row r="12" spans="2:17" x14ac:dyDescent="0.25"/>
    <row r="13" spans="2:17" x14ac:dyDescent="0.25">
      <c r="B13" s="85" t="s">
        <v>135</v>
      </c>
      <c r="C13" s="86"/>
      <c r="D13" s="87"/>
      <c r="E13" s="88" t="s">
        <v>1</v>
      </c>
      <c r="F13" s="89"/>
      <c r="G13" s="89"/>
      <c r="H13" s="89"/>
      <c r="I13" s="90"/>
      <c r="J13" s="90"/>
    </row>
    <row r="14" spans="2:17" x14ac:dyDescent="0.25">
      <c r="B14" s="113" t="s">
        <v>19</v>
      </c>
      <c r="C14" s="113"/>
      <c r="D14" s="113"/>
      <c r="E14" s="103" t="s">
        <v>134</v>
      </c>
      <c r="F14" s="104"/>
      <c r="G14" s="104"/>
      <c r="H14" s="105"/>
      <c r="I14" s="90"/>
      <c r="J14" s="90"/>
    </row>
    <row r="15" spans="2:17" x14ac:dyDescent="0.25"/>
    <row r="16" spans="2:17" x14ac:dyDescent="0.25">
      <c r="B16" s="112"/>
      <c r="C16" s="112"/>
      <c r="D16" s="112"/>
      <c r="E16" s="112"/>
      <c r="F16" s="112"/>
      <c r="G16" s="112"/>
      <c r="H16" s="28" t="s">
        <v>5</v>
      </c>
      <c r="I16" s="28" t="s">
        <v>6</v>
      </c>
      <c r="J16" s="28" t="s">
        <v>7</v>
      </c>
      <c r="K16" s="28" t="s">
        <v>8</v>
      </c>
      <c r="L16" s="28" t="s">
        <v>9</v>
      </c>
      <c r="M16" s="28" t="s">
        <v>10</v>
      </c>
      <c r="N16" s="28" t="s">
        <v>11</v>
      </c>
      <c r="O16" s="28" t="s">
        <v>12</v>
      </c>
      <c r="P16" s="28" t="s">
        <v>13</v>
      </c>
      <c r="Q16" s="28" t="s">
        <v>14</v>
      </c>
    </row>
    <row r="17" spans="2:17" x14ac:dyDescent="0.25">
      <c r="B17" s="106" t="s">
        <v>15</v>
      </c>
      <c r="C17" s="106"/>
      <c r="D17" s="106"/>
      <c r="E17" s="108" t="s">
        <v>16</v>
      </c>
      <c r="F17" s="108"/>
      <c r="G17" s="108"/>
      <c r="H17" s="32"/>
      <c r="I17" s="32"/>
      <c r="J17" s="32"/>
      <c r="K17" s="32"/>
      <c r="L17" s="32"/>
      <c r="M17" s="32"/>
      <c r="N17" s="32"/>
      <c r="O17" s="32"/>
      <c r="P17" s="32"/>
      <c r="Q17" s="32"/>
    </row>
    <row r="18" spans="2:17" x14ac:dyDescent="0.25">
      <c r="B18" s="106"/>
      <c r="C18" s="106"/>
      <c r="D18" s="106"/>
      <c r="E18" s="109" t="s">
        <v>17</v>
      </c>
      <c r="F18" s="110"/>
      <c r="G18" s="111"/>
      <c r="H18" s="32"/>
      <c r="I18" s="32"/>
      <c r="J18" s="32"/>
      <c r="K18" s="32"/>
      <c r="L18" s="32"/>
      <c r="M18" s="32"/>
      <c r="N18" s="32"/>
      <c r="O18" s="32"/>
      <c r="P18" s="32"/>
      <c r="Q18" s="32"/>
    </row>
    <row r="19" spans="2:17" x14ac:dyDescent="0.25">
      <c r="B19" s="106"/>
      <c r="C19" s="106"/>
      <c r="D19" s="106"/>
      <c r="E19" s="109" t="s">
        <v>18</v>
      </c>
      <c r="F19" s="110"/>
      <c r="G19" s="111"/>
      <c r="H19" s="32"/>
      <c r="I19" s="32"/>
      <c r="J19" s="32"/>
      <c r="K19" s="32"/>
      <c r="L19" s="32"/>
      <c r="M19" s="32"/>
      <c r="N19" s="32"/>
      <c r="O19" s="32"/>
      <c r="P19" s="32"/>
      <c r="Q19" s="32"/>
    </row>
    <row r="20" spans="2:17" x14ac:dyDescent="0.25">
      <c r="B20" s="114" t="s">
        <v>19</v>
      </c>
      <c r="C20" s="115"/>
      <c r="D20" s="116"/>
      <c r="E20" s="103" t="s">
        <v>133</v>
      </c>
      <c r="F20" s="104"/>
      <c r="G20" s="105"/>
      <c r="H20" s="32"/>
      <c r="I20" s="32"/>
      <c r="J20" s="32"/>
      <c r="K20" s="32"/>
      <c r="L20" s="32"/>
      <c r="M20" s="32"/>
      <c r="N20" s="32"/>
      <c r="O20" s="32"/>
      <c r="P20" s="32"/>
      <c r="Q20" s="32"/>
    </row>
    <row r="21" spans="2:17" x14ac:dyDescent="0.25">
      <c r="B21" s="117" t="s">
        <v>22</v>
      </c>
      <c r="C21" s="118"/>
      <c r="D21" s="119"/>
      <c r="E21" s="126" t="s">
        <v>23</v>
      </c>
      <c r="F21" s="127"/>
      <c r="G21" s="128"/>
      <c r="H21" s="32"/>
      <c r="I21" s="32"/>
      <c r="J21" s="32"/>
      <c r="K21" s="32"/>
      <c r="L21" s="32"/>
      <c r="M21" s="32"/>
      <c r="N21" s="32"/>
      <c r="O21" s="32"/>
      <c r="P21" s="32"/>
      <c r="Q21" s="32"/>
    </row>
    <row r="22" spans="2:17" x14ac:dyDescent="0.25">
      <c r="B22" s="120"/>
      <c r="C22" s="121"/>
      <c r="D22" s="122"/>
      <c r="E22" s="126" t="s">
        <v>24</v>
      </c>
      <c r="F22" s="127"/>
      <c r="G22" s="128"/>
      <c r="H22" s="32"/>
      <c r="I22" s="32"/>
      <c r="J22" s="32"/>
      <c r="K22" s="32"/>
      <c r="L22" s="32"/>
      <c r="M22" s="32"/>
      <c r="N22" s="32"/>
      <c r="O22" s="32"/>
      <c r="P22" s="32"/>
      <c r="Q22" s="32"/>
    </row>
    <row r="23" spans="2:17" x14ac:dyDescent="0.25">
      <c r="B23" s="123"/>
      <c r="C23" s="124"/>
      <c r="D23" s="125"/>
      <c r="E23" s="126" t="s">
        <v>25</v>
      </c>
      <c r="F23" s="127"/>
      <c r="G23" s="128"/>
      <c r="H23" s="32"/>
      <c r="I23" s="32"/>
      <c r="J23" s="32"/>
      <c r="K23" s="32"/>
      <c r="L23" s="32"/>
      <c r="M23" s="32"/>
      <c r="N23" s="32"/>
      <c r="O23" s="32"/>
      <c r="P23" s="32"/>
      <c r="Q23" s="32"/>
    </row>
    <row r="24" spans="2:17" x14ac:dyDescent="0.25">
      <c r="B24" s="91" t="s">
        <v>26</v>
      </c>
      <c r="C24" s="92"/>
      <c r="D24" s="93"/>
      <c r="E24" s="100" t="s">
        <v>20</v>
      </c>
      <c r="F24" s="101"/>
      <c r="G24" s="102"/>
      <c r="H24" s="32"/>
      <c r="I24" s="32"/>
      <c r="J24" s="32"/>
      <c r="K24" s="32"/>
      <c r="L24" s="32"/>
      <c r="M24" s="32"/>
      <c r="N24" s="32"/>
      <c r="O24" s="32"/>
      <c r="P24" s="32"/>
      <c r="Q24" s="32"/>
    </row>
    <row r="25" spans="2:17" x14ac:dyDescent="0.25">
      <c r="B25" s="94"/>
      <c r="C25" s="95"/>
      <c r="D25" s="96"/>
      <c r="E25" s="100" t="s">
        <v>104</v>
      </c>
      <c r="F25" s="101"/>
      <c r="G25" s="102"/>
      <c r="H25" s="32"/>
      <c r="I25" s="32"/>
      <c r="J25" s="32"/>
      <c r="K25" s="32"/>
      <c r="L25" s="32"/>
      <c r="M25" s="32"/>
      <c r="N25" s="32"/>
      <c r="O25" s="32"/>
      <c r="P25" s="32"/>
      <c r="Q25" s="32"/>
    </row>
    <row r="26" spans="2:17" x14ac:dyDescent="0.25">
      <c r="B26" s="94"/>
      <c r="C26" s="95"/>
      <c r="D26" s="96"/>
      <c r="E26" s="100" t="s">
        <v>28</v>
      </c>
      <c r="F26" s="101"/>
      <c r="G26" s="102"/>
      <c r="H26" s="32"/>
      <c r="I26" s="32"/>
      <c r="J26" s="32"/>
      <c r="K26" s="32"/>
      <c r="L26" s="32"/>
      <c r="M26" s="32"/>
      <c r="N26" s="32"/>
      <c r="O26" s="32"/>
      <c r="P26" s="32"/>
      <c r="Q26" s="32"/>
    </row>
    <row r="27" spans="2:17" x14ac:dyDescent="0.25">
      <c r="B27" s="94"/>
      <c r="C27" s="95"/>
      <c r="D27" s="96"/>
      <c r="E27" s="100" t="s">
        <v>69</v>
      </c>
      <c r="F27" s="101"/>
      <c r="G27" s="102"/>
      <c r="H27" s="32"/>
      <c r="I27" s="32"/>
      <c r="J27" s="32"/>
      <c r="K27" s="32"/>
      <c r="L27" s="32"/>
      <c r="M27" s="32"/>
      <c r="N27" s="32"/>
      <c r="O27" s="32"/>
      <c r="P27" s="32"/>
      <c r="Q27" s="32"/>
    </row>
    <row r="28" spans="2:17" x14ac:dyDescent="0.25">
      <c r="B28" s="97"/>
      <c r="C28" s="98"/>
      <c r="D28" s="99"/>
      <c r="E28" s="100" t="s">
        <v>70</v>
      </c>
      <c r="F28" s="101"/>
      <c r="G28" s="102"/>
      <c r="H28" s="32"/>
      <c r="I28" s="32"/>
      <c r="J28" s="32"/>
      <c r="K28" s="32"/>
      <c r="L28" s="32"/>
      <c r="M28" s="32"/>
      <c r="N28" s="32"/>
      <c r="O28" s="32"/>
      <c r="P28" s="32"/>
      <c r="Q28" s="32"/>
    </row>
    <row r="29" spans="2:17" ht="14.45" customHeight="1" x14ac:dyDescent="0.25">
      <c r="B29" s="61" t="s">
        <v>94</v>
      </c>
      <c r="C29" s="62"/>
      <c r="D29" s="63"/>
      <c r="E29" s="67" t="s">
        <v>137</v>
      </c>
      <c r="F29" s="68"/>
      <c r="G29" s="69"/>
      <c r="H29" s="33"/>
      <c r="I29" s="33"/>
      <c r="J29" s="33"/>
      <c r="K29" s="33"/>
      <c r="L29" s="33"/>
      <c r="M29" s="33"/>
      <c r="N29" s="33"/>
      <c r="O29" s="33"/>
      <c r="P29" s="33"/>
      <c r="Q29" s="33"/>
    </row>
    <row r="30" spans="2:17" s="2" customFormat="1" ht="14.45" customHeight="1" x14ac:dyDescent="0.25">
      <c r="B30" s="64"/>
      <c r="C30" s="65"/>
      <c r="D30" s="66"/>
      <c r="E30" s="67" t="s">
        <v>95</v>
      </c>
      <c r="F30" s="68"/>
      <c r="G30" s="69"/>
      <c r="H30" s="34"/>
      <c r="I30" s="34"/>
      <c r="J30" s="34"/>
      <c r="K30" s="34"/>
      <c r="L30" s="34"/>
      <c r="M30" s="34"/>
      <c r="N30" s="34"/>
      <c r="O30" s="34"/>
      <c r="P30" s="34"/>
      <c r="Q30" s="34"/>
    </row>
    <row r="31" spans="2:17" ht="14.45" customHeight="1" x14ac:dyDescent="0.25"/>
    <row r="32" spans="2:17" ht="14.45" customHeight="1" x14ac:dyDescent="0.25"/>
    <row r="33" ht="14.45" customHeight="1" x14ac:dyDescent="0.25"/>
    <row r="34" ht="14.45" customHeight="1" x14ac:dyDescent="0.25"/>
    <row r="35" ht="14.45" customHeight="1" x14ac:dyDescent="0.25"/>
    <row r="36" ht="14.45" hidden="1" customHeight="1" x14ac:dyDescent="0.25"/>
    <row r="37" ht="14.45" hidden="1" customHeight="1" x14ac:dyDescent="0.25"/>
    <row r="38" ht="14.45" hidden="1" customHeight="1" x14ac:dyDescent="0.25"/>
    <row r="39" ht="14.45" hidden="1" customHeight="1" x14ac:dyDescent="0.25"/>
    <row r="40" ht="14.45" hidden="1" customHeight="1" x14ac:dyDescent="0.25"/>
    <row r="41" ht="14.45" hidden="1" customHeight="1" x14ac:dyDescent="0.25"/>
    <row r="42" ht="14.45" hidden="1" customHeight="1" x14ac:dyDescent="0.25"/>
    <row r="43" ht="14.45" hidden="1" customHeight="1" x14ac:dyDescent="0.25"/>
    <row r="44" ht="14.45" hidden="1" customHeight="1" x14ac:dyDescent="0.25"/>
    <row r="45" ht="14.45" hidden="1" customHeight="1" x14ac:dyDescent="0.25"/>
    <row r="46" ht="14.45" hidden="1" customHeight="1" x14ac:dyDescent="0.25"/>
    <row r="47" ht="14.45" hidden="1" customHeight="1" x14ac:dyDescent="0.25"/>
    <row r="48" ht="14.45" hidden="1" customHeight="1" x14ac:dyDescent="0.25"/>
    <row r="49" ht="14.45" hidden="1" customHeight="1" x14ac:dyDescent="0.25"/>
    <row r="50" ht="14.45" hidden="1" customHeight="1" x14ac:dyDescent="0.25"/>
    <row r="51" ht="14.45" hidden="1" customHeight="1" x14ac:dyDescent="0.25"/>
    <row r="52" ht="14.45" hidden="1" customHeight="1" x14ac:dyDescent="0.25"/>
    <row r="53" ht="14.45" hidden="1" customHeight="1" x14ac:dyDescent="0.25"/>
    <row r="54" ht="14.45" hidden="1" customHeight="1" x14ac:dyDescent="0.25"/>
    <row r="55" ht="14.45" hidden="1" customHeight="1" x14ac:dyDescent="0.25"/>
    <row r="56" ht="14.45" hidden="1" customHeight="1" x14ac:dyDescent="0.25"/>
    <row r="57" ht="14.45" hidden="1" customHeight="1" x14ac:dyDescent="0.25"/>
    <row r="58" ht="14.45" hidden="1" customHeight="1" x14ac:dyDescent="0.25"/>
    <row r="59" ht="14.45" hidden="1" customHeight="1" x14ac:dyDescent="0.25"/>
    <row r="60" ht="14.45" hidden="1" customHeight="1" x14ac:dyDescent="0.25"/>
    <row r="61" ht="14.45" hidden="1" customHeight="1" x14ac:dyDescent="0.25"/>
    <row r="62" ht="14.45" hidden="1" customHeight="1" x14ac:dyDescent="0.25"/>
    <row r="63" ht="14.45" hidden="1" customHeight="1" x14ac:dyDescent="0.25"/>
    <row r="64" ht="14.45" hidden="1" customHeight="1" x14ac:dyDescent="0.25"/>
    <row r="65" ht="14.45" hidden="1" customHeight="1" x14ac:dyDescent="0.25"/>
    <row r="66" ht="14.45" hidden="1" customHeight="1" x14ac:dyDescent="0.25"/>
    <row r="67" ht="14.45" hidden="1" customHeight="1" x14ac:dyDescent="0.25"/>
    <row r="68" ht="14.45" hidden="1" customHeight="1" x14ac:dyDescent="0.25"/>
    <row r="69" ht="14.45" hidden="1" customHeight="1" x14ac:dyDescent="0.25"/>
    <row r="70" ht="14.45" hidden="1" customHeight="1" x14ac:dyDescent="0.25"/>
    <row r="71" ht="14.45" hidden="1" customHeight="1" x14ac:dyDescent="0.25"/>
    <row r="72" ht="14.45" hidden="1" customHeight="1" x14ac:dyDescent="0.25"/>
    <row r="73" ht="14.45" hidden="1" customHeight="1" x14ac:dyDescent="0.25"/>
    <row r="74" ht="14.45" hidden="1" customHeight="1" x14ac:dyDescent="0.25"/>
    <row r="75" ht="14.45" hidden="1" customHeight="1" x14ac:dyDescent="0.25"/>
    <row r="76" ht="14.45" hidden="1" customHeight="1" x14ac:dyDescent="0.25"/>
    <row r="77" ht="14.45" hidden="1" customHeight="1" x14ac:dyDescent="0.25"/>
    <row r="78" ht="14.45" hidden="1" customHeight="1" x14ac:dyDescent="0.25"/>
    <row r="79" ht="14.45" hidden="1" customHeight="1" x14ac:dyDescent="0.25"/>
    <row r="80" ht="14.45" hidden="1" customHeight="1" x14ac:dyDescent="0.25"/>
    <row r="81" ht="14.45" hidden="1" customHeight="1" x14ac:dyDescent="0.25"/>
    <row r="82" ht="14.45" hidden="1" customHeight="1" x14ac:dyDescent="0.25"/>
    <row r="83" ht="14.45" hidden="1" customHeight="1" x14ac:dyDescent="0.25"/>
    <row r="84" ht="14.45" hidden="1" customHeight="1" x14ac:dyDescent="0.25"/>
    <row r="85" ht="14.45" hidden="1" customHeight="1" x14ac:dyDescent="0.25"/>
    <row r="86" ht="14.45" hidden="1" customHeight="1" x14ac:dyDescent="0.25"/>
    <row r="87" ht="14.45" hidden="1" customHeight="1" x14ac:dyDescent="0.25"/>
    <row r="88" ht="14.45" hidden="1" customHeight="1" x14ac:dyDescent="0.25"/>
    <row r="89" ht="14.45" hidden="1" customHeight="1" x14ac:dyDescent="0.25"/>
    <row r="90" ht="14.45" hidden="1" customHeight="1" x14ac:dyDescent="0.25"/>
    <row r="91" ht="14.45" hidden="1" customHeight="1" x14ac:dyDescent="0.25"/>
    <row r="92" ht="14.45" hidden="1" customHeight="1" x14ac:dyDescent="0.25"/>
    <row r="93" ht="14.45" hidden="1" customHeight="1" x14ac:dyDescent="0.25"/>
    <row r="94" ht="14.45" hidden="1" customHeight="1" x14ac:dyDescent="0.25"/>
    <row r="95" ht="14.45" hidden="1" customHeight="1" x14ac:dyDescent="0.25"/>
    <row r="96" ht="14.45" hidden="1" customHeight="1" x14ac:dyDescent="0.25"/>
    <row r="97" ht="14.45" hidden="1" customHeight="1" x14ac:dyDescent="0.25"/>
    <row r="98" ht="14.45" hidden="1" customHeight="1" x14ac:dyDescent="0.25"/>
    <row r="99" ht="14.45" hidden="1" customHeight="1" x14ac:dyDescent="0.25"/>
    <row r="100" ht="14.45" hidden="1" customHeight="1" x14ac:dyDescent="0.25"/>
    <row r="101" ht="14.45" hidden="1" customHeight="1" x14ac:dyDescent="0.25"/>
    <row r="102" ht="14.45" hidden="1" customHeight="1" x14ac:dyDescent="0.25"/>
    <row r="103" ht="14.45" hidden="1" customHeight="1" x14ac:dyDescent="0.25"/>
    <row r="104" ht="14.45" hidden="1" customHeight="1" x14ac:dyDescent="0.25"/>
    <row r="105" ht="14.45" hidden="1" customHeight="1" x14ac:dyDescent="0.25"/>
    <row r="106" ht="14.45" hidden="1" customHeight="1" x14ac:dyDescent="0.25"/>
    <row r="107" ht="14.45" hidden="1" customHeight="1" x14ac:dyDescent="0.25"/>
    <row r="108" ht="14.45" hidden="1" customHeight="1" x14ac:dyDescent="0.25"/>
    <row r="109" ht="14.45" hidden="1" customHeight="1" x14ac:dyDescent="0.25"/>
    <row r="110" ht="14.45" hidden="1" customHeight="1" x14ac:dyDescent="0.25"/>
    <row r="111" ht="14.45" hidden="1" customHeight="1" x14ac:dyDescent="0.25"/>
    <row r="112" ht="14.45" hidden="1" customHeight="1" x14ac:dyDescent="0.25"/>
    <row r="113" spans="2:15" ht="14.45" hidden="1" customHeight="1" x14ac:dyDescent="0.25"/>
    <row r="114" spans="2:15" ht="14.45" hidden="1" customHeight="1" x14ac:dyDescent="0.25"/>
    <row r="115" spans="2:15" ht="14.45" hidden="1" customHeight="1" x14ac:dyDescent="0.25"/>
    <row r="116" spans="2:15" s="2" customFormat="1" hidden="1" x14ac:dyDescent="0.25">
      <c r="B116" s="1"/>
      <c r="C116" s="1"/>
      <c r="D116" s="1"/>
      <c r="E116" s="1"/>
      <c r="F116" s="1"/>
      <c r="G116" s="1"/>
      <c r="H116" s="1"/>
      <c r="I116" s="1"/>
      <c r="J116" s="1"/>
      <c r="K116" s="1"/>
      <c r="L116" s="1"/>
      <c r="M116" s="1"/>
      <c r="N116" s="1"/>
      <c r="O116" s="1"/>
    </row>
    <row r="117" spans="2:15" x14ac:dyDescent="0.25"/>
    <row r="118" spans="2:15" x14ac:dyDescent="0.25"/>
    <row r="119" spans="2:15" x14ac:dyDescent="0.25"/>
    <row r="120" spans="2:15" x14ac:dyDescent="0.25"/>
    <row r="121" spans="2:15" x14ac:dyDescent="0.25"/>
  </sheetData>
  <mergeCells count="33">
    <mergeCell ref="E28:G28"/>
    <mergeCell ref="B20:D20"/>
    <mergeCell ref="E20:G20"/>
    <mergeCell ref="B21:D23"/>
    <mergeCell ref="E21:G21"/>
    <mergeCell ref="E22:G22"/>
    <mergeCell ref="E23:G23"/>
    <mergeCell ref="B11:D11"/>
    <mergeCell ref="E11:G11"/>
    <mergeCell ref="E25:G25"/>
    <mergeCell ref="E26:G26"/>
    <mergeCell ref="E27:G27"/>
    <mergeCell ref="E17:G17"/>
    <mergeCell ref="E18:G18"/>
    <mergeCell ref="E19:G19"/>
    <mergeCell ref="B16:G16"/>
    <mergeCell ref="B14:D14"/>
    <mergeCell ref="B29:D30"/>
    <mergeCell ref="E29:G29"/>
    <mergeCell ref="E30:G30"/>
    <mergeCell ref="F4:J5"/>
    <mergeCell ref="B9:D9"/>
    <mergeCell ref="B10:D10"/>
    <mergeCell ref="E9:G9"/>
    <mergeCell ref="E10:G10"/>
    <mergeCell ref="B13:D13"/>
    <mergeCell ref="E13:H13"/>
    <mergeCell ref="I13:J13"/>
    <mergeCell ref="B24:D28"/>
    <mergeCell ref="E24:G24"/>
    <mergeCell ref="I14:J14"/>
    <mergeCell ref="E14:H14"/>
    <mergeCell ref="B17:D1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Sheet2!$A$1:$A$2</xm:f>
          </x14:formula1>
          <xm:sqref>I13:J13 H17:Q26</xm:sqref>
        </x14:dataValidation>
        <x14:dataValidation type="list" allowBlank="1" showInputMessage="1" showErrorMessage="1" xr:uid="{00000000-0002-0000-0100-000001000000}">
          <x14:formula1>
            <xm:f>Sheet2!$A$4:$A$8</xm:f>
          </x14:formula1>
          <xm:sqref>H27:Q27</xm:sqref>
        </x14:dataValidation>
        <x14:dataValidation type="list" allowBlank="1" showInputMessage="1" showErrorMessage="1" xr:uid="{00000000-0002-0000-0100-000002000000}">
          <x14:formula1>
            <xm:f>Sheet2!$B$4:$B$8</xm:f>
          </x14:formula1>
          <xm:sqref>H28:Q28</xm:sqref>
        </x14:dataValidation>
        <x14:dataValidation type="list" allowBlank="1" showInputMessage="1" showErrorMessage="1" xr:uid="{00000000-0002-0000-0100-000003000000}">
          <x14:formula1>
            <xm:f>Sheet2!$B$20:$B$21</xm:f>
          </x14:formula1>
          <xm:sqref>H30:Q30</xm:sqref>
        </x14:dataValidation>
        <x14:dataValidation type="list" allowBlank="1" showInputMessage="1" showErrorMessage="1" xr:uid="{00000000-0002-0000-0100-000004000000}">
          <x14:formula1>
            <xm:f>Sheet2!$A$10:$A$40</xm:f>
          </x14:formula1>
          <xm:sqref>E10:G10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0"/>
  <sheetViews>
    <sheetView workbookViewId="0"/>
  </sheetViews>
  <sheetFormatPr defaultRowHeight="15" x14ac:dyDescent="0.25"/>
  <cols>
    <col min="1" max="1" width="43.28515625" customWidth="1"/>
    <col min="2" max="2" width="14.85546875" customWidth="1"/>
  </cols>
  <sheetData>
    <row r="1" spans="1:2" x14ac:dyDescent="0.25">
      <c r="A1" t="s">
        <v>2</v>
      </c>
    </row>
    <row r="2" spans="1:2" x14ac:dyDescent="0.25">
      <c r="A2" t="s">
        <v>3</v>
      </c>
    </row>
    <row r="4" spans="1:2" x14ac:dyDescent="0.25">
      <c r="A4" t="s">
        <v>55</v>
      </c>
      <c r="B4" t="s">
        <v>55</v>
      </c>
    </row>
    <row r="5" spans="1:2" x14ac:dyDescent="0.25">
      <c r="A5" t="s">
        <v>30</v>
      </c>
      <c r="B5" t="s">
        <v>30</v>
      </c>
    </row>
    <row r="6" spans="1:2" x14ac:dyDescent="0.25">
      <c r="A6" t="s">
        <v>56</v>
      </c>
      <c r="B6" t="s">
        <v>56</v>
      </c>
    </row>
    <row r="7" spans="1:2" x14ac:dyDescent="0.25">
      <c r="A7" t="s">
        <v>31</v>
      </c>
      <c r="B7" t="s">
        <v>31</v>
      </c>
    </row>
    <row r="8" spans="1:2" x14ac:dyDescent="0.25">
      <c r="A8" t="s">
        <v>78</v>
      </c>
      <c r="B8" t="s">
        <v>32</v>
      </c>
    </row>
    <row r="10" spans="1:2" x14ac:dyDescent="0.25">
      <c r="A10" t="s">
        <v>59</v>
      </c>
      <c r="B10" s="29"/>
    </row>
    <row r="11" spans="1:2" x14ac:dyDescent="0.25">
      <c r="A11" t="s">
        <v>124</v>
      </c>
      <c r="B11" s="29"/>
    </row>
    <row r="12" spans="1:2" x14ac:dyDescent="0.25">
      <c r="A12" t="s">
        <v>125</v>
      </c>
      <c r="B12" s="29"/>
    </row>
    <row r="13" spans="1:2" x14ac:dyDescent="0.25">
      <c r="A13" t="s">
        <v>60</v>
      </c>
      <c r="B13" s="29"/>
    </row>
    <row r="14" spans="1:2" x14ac:dyDescent="0.25">
      <c r="A14" t="s">
        <v>126</v>
      </c>
      <c r="B14" s="29"/>
    </row>
    <row r="15" spans="1:2" x14ac:dyDescent="0.25">
      <c r="A15" t="s">
        <v>127</v>
      </c>
      <c r="B15" s="29"/>
    </row>
    <row r="16" spans="1:2" x14ac:dyDescent="0.25">
      <c r="A16" t="s">
        <v>111</v>
      </c>
      <c r="B16" s="29"/>
    </row>
    <row r="17" spans="1:2" x14ac:dyDescent="0.25">
      <c r="A17" t="s">
        <v>128</v>
      </c>
      <c r="B17" s="29"/>
    </row>
    <row r="18" spans="1:2" x14ac:dyDescent="0.25">
      <c r="A18" t="s">
        <v>129</v>
      </c>
    </row>
    <row r="19" spans="1:2" x14ac:dyDescent="0.25">
      <c r="A19" t="s">
        <v>112</v>
      </c>
    </row>
    <row r="20" spans="1:2" x14ac:dyDescent="0.25">
      <c r="A20" t="s">
        <v>61</v>
      </c>
      <c r="B20" s="41" t="s">
        <v>97</v>
      </c>
    </row>
    <row r="21" spans="1:2" x14ac:dyDescent="0.25">
      <c r="A21" t="s">
        <v>113</v>
      </c>
      <c r="B21" s="41" t="s">
        <v>96</v>
      </c>
    </row>
    <row r="22" spans="1:2" x14ac:dyDescent="0.25">
      <c r="A22" t="s">
        <v>114</v>
      </c>
    </row>
    <row r="23" spans="1:2" x14ac:dyDescent="0.25">
      <c r="A23" t="s">
        <v>62</v>
      </c>
    </row>
    <row r="24" spans="1:2" x14ac:dyDescent="0.25">
      <c r="A24" t="s">
        <v>130</v>
      </c>
    </row>
    <row r="25" spans="1:2" x14ac:dyDescent="0.25">
      <c r="A25" t="s">
        <v>63</v>
      </c>
    </row>
    <row r="26" spans="1:2" x14ac:dyDescent="0.25">
      <c r="A26" t="s">
        <v>64</v>
      </c>
    </row>
    <row r="27" spans="1:2" x14ac:dyDescent="0.25">
      <c r="A27" t="s">
        <v>115</v>
      </c>
    </row>
    <row r="28" spans="1:2" x14ac:dyDescent="0.25">
      <c r="A28" t="s">
        <v>116</v>
      </c>
    </row>
    <row r="29" spans="1:2" x14ac:dyDescent="0.25">
      <c r="A29" t="s">
        <v>117</v>
      </c>
    </row>
    <row r="30" spans="1:2" x14ac:dyDescent="0.25">
      <c r="A30" t="s">
        <v>118</v>
      </c>
    </row>
    <row r="31" spans="1:2" x14ac:dyDescent="0.25">
      <c r="A31" t="s">
        <v>65</v>
      </c>
    </row>
    <row r="32" spans="1:2" x14ac:dyDescent="0.25">
      <c r="A32" t="s">
        <v>66</v>
      </c>
    </row>
    <row r="33" spans="1:1" x14ac:dyDescent="0.25">
      <c r="A33" t="s">
        <v>67</v>
      </c>
    </row>
    <row r="34" spans="1:1" x14ac:dyDescent="0.25">
      <c r="A34" t="s">
        <v>119</v>
      </c>
    </row>
    <row r="35" spans="1:1" x14ac:dyDescent="0.25">
      <c r="A35" t="s">
        <v>120</v>
      </c>
    </row>
    <row r="36" spans="1:1" x14ac:dyDescent="0.25">
      <c r="A36" t="s">
        <v>121</v>
      </c>
    </row>
    <row r="37" spans="1:1" x14ac:dyDescent="0.25">
      <c r="A37" t="s">
        <v>122</v>
      </c>
    </row>
    <row r="38" spans="1:1" x14ac:dyDescent="0.25">
      <c r="A38" t="s">
        <v>68</v>
      </c>
    </row>
    <row r="39" spans="1:1" x14ac:dyDescent="0.25">
      <c r="A39" t="s">
        <v>123</v>
      </c>
    </row>
    <row r="40" spans="1:1" x14ac:dyDescent="0.25">
      <c r="A40"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120"/>
  <sheetViews>
    <sheetView topLeftCell="A7" workbookViewId="0">
      <selection activeCell="J31" sqref="J31"/>
    </sheetView>
  </sheetViews>
  <sheetFormatPr defaultColWidth="8.85546875" defaultRowHeight="15" zeroHeight="1" x14ac:dyDescent="0.25"/>
  <cols>
    <col min="1" max="1" width="4.7109375" style="1" customWidth="1"/>
    <col min="2" max="4" width="8.85546875" style="1"/>
    <col min="5" max="6" width="10.85546875" style="1" customWidth="1"/>
    <col min="7" max="7" width="30.28515625" style="1" customWidth="1"/>
    <col min="8" max="17" width="10.42578125" style="1" customWidth="1"/>
    <col min="18" max="16384" width="8.85546875" style="1"/>
  </cols>
  <sheetData>
    <row r="1" spans="2:17" x14ac:dyDescent="0.25"/>
    <row r="2" spans="2:17" x14ac:dyDescent="0.25"/>
    <row r="3" spans="2:17" x14ac:dyDescent="0.25"/>
    <row r="4" spans="2:17" ht="14.45" customHeight="1" x14ac:dyDescent="0.25">
      <c r="F4" s="70" t="s">
        <v>91</v>
      </c>
      <c r="G4" s="71"/>
      <c r="H4" s="71"/>
      <c r="I4" s="71"/>
      <c r="J4" s="72"/>
    </row>
    <row r="5" spans="2:17" ht="14.45" customHeight="1" x14ac:dyDescent="0.25">
      <c r="F5" s="73"/>
      <c r="G5" s="74"/>
      <c r="H5" s="74"/>
      <c r="I5" s="74"/>
      <c r="J5" s="75"/>
    </row>
    <row r="6" spans="2:17" x14ac:dyDescent="0.25"/>
    <row r="7" spans="2:17" x14ac:dyDescent="0.25"/>
    <row r="8" spans="2:17" x14ac:dyDescent="0.25"/>
    <row r="9" spans="2:17" x14ac:dyDescent="0.25">
      <c r="B9" s="76" t="s">
        <v>57</v>
      </c>
      <c r="C9" s="77"/>
      <c r="D9" s="78"/>
      <c r="E9" s="79" t="str">
        <f>IF(ISBLANK('Pre-Programme'!E9:G90),"None Entered",'Pre-Programme'!E9:G90)</f>
        <v>None Entered</v>
      </c>
      <c r="F9" s="80"/>
      <c r="G9" s="81"/>
    </row>
    <row r="10" spans="2:17" x14ac:dyDescent="0.25">
      <c r="B10" s="76" t="s">
        <v>58</v>
      </c>
      <c r="C10" s="77"/>
      <c r="D10" s="78"/>
      <c r="E10" s="82" t="str">
        <f>IF(ISBLANK('Pre-Programme'!E10),"None Selected",'Pre-Programme'!E10)</f>
        <v>None Selected</v>
      </c>
      <c r="F10" s="83"/>
      <c r="G10" s="84"/>
    </row>
    <row r="11" spans="2:17" x14ac:dyDescent="0.25">
      <c r="B11" s="133" t="s">
        <v>132</v>
      </c>
      <c r="C11" s="133"/>
      <c r="D11" s="133"/>
      <c r="E11" s="107"/>
      <c r="F11" s="107"/>
      <c r="G11" s="107"/>
    </row>
    <row r="12" spans="2:17" x14ac:dyDescent="0.25">
      <c r="L12" s="17"/>
    </row>
    <row r="13" spans="2:17" ht="14.45" customHeight="1" x14ac:dyDescent="0.25">
      <c r="B13" s="85" t="s">
        <v>135</v>
      </c>
      <c r="C13" s="86"/>
      <c r="D13" s="87"/>
      <c r="E13" s="129" t="s">
        <v>1</v>
      </c>
      <c r="F13" s="130"/>
      <c r="G13" s="130"/>
      <c r="H13" s="88"/>
      <c r="I13" s="90"/>
      <c r="J13" s="90"/>
    </row>
    <row r="14" spans="2:17" x14ac:dyDescent="0.25">
      <c r="B14" s="113" t="s">
        <v>19</v>
      </c>
      <c r="C14" s="113"/>
      <c r="D14" s="113"/>
      <c r="E14" s="131" t="s">
        <v>134</v>
      </c>
      <c r="F14" s="131"/>
      <c r="G14" s="131"/>
      <c r="H14" s="131"/>
      <c r="I14" s="132"/>
      <c r="J14" s="132"/>
    </row>
    <row r="15" spans="2:17" x14ac:dyDescent="0.25"/>
    <row r="16" spans="2:17" x14ac:dyDescent="0.25">
      <c r="B16" s="112"/>
      <c r="C16" s="112"/>
      <c r="D16" s="112"/>
      <c r="E16" s="112"/>
      <c r="F16" s="112"/>
      <c r="G16" s="112"/>
      <c r="H16" s="27" t="s">
        <v>5</v>
      </c>
      <c r="I16" s="28" t="s">
        <v>6</v>
      </c>
      <c r="J16" s="28" t="s">
        <v>7</v>
      </c>
      <c r="K16" s="28" t="s">
        <v>8</v>
      </c>
      <c r="L16" s="28" t="s">
        <v>9</v>
      </c>
      <c r="M16" s="28" t="s">
        <v>10</v>
      </c>
      <c r="N16" s="28" t="s">
        <v>11</v>
      </c>
      <c r="O16" s="28" t="s">
        <v>12</v>
      </c>
      <c r="P16" s="28" t="s">
        <v>13</v>
      </c>
      <c r="Q16" s="28" t="s">
        <v>14</v>
      </c>
    </row>
    <row r="17" spans="2:17" x14ac:dyDescent="0.25">
      <c r="B17" s="106" t="s">
        <v>15</v>
      </c>
      <c r="C17" s="106"/>
      <c r="D17" s="106"/>
      <c r="E17" s="108" t="s">
        <v>16</v>
      </c>
      <c r="F17" s="108"/>
      <c r="G17" s="108"/>
      <c r="H17" s="32"/>
      <c r="I17" s="32"/>
      <c r="J17" s="32"/>
      <c r="K17" s="32"/>
      <c r="L17" s="32"/>
      <c r="M17" s="32"/>
      <c r="N17" s="32"/>
      <c r="O17" s="32"/>
      <c r="P17" s="32"/>
      <c r="Q17" s="32"/>
    </row>
    <row r="18" spans="2:17" x14ac:dyDescent="0.25">
      <c r="B18" s="106"/>
      <c r="C18" s="106"/>
      <c r="D18" s="106"/>
      <c r="E18" s="109" t="s">
        <v>17</v>
      </c>
      <c r="F18" s="110"/>
      <c r="G18" s="111"/>
      <c r="H18" s="32"/>
      <c r="I18" s="32"/>
      <c r="J18" s="32"/>
      <c r="K18" s="32"/>
      <c r="L18" s="32"/>
      <c r="M18" s="32"/>
      <c r="N18" s="32"/>
      <c r="O18" s="32"/>
      <c r="P18" s="32"/>
      <c r="Q18" s="32"/>
    </row>
    <row r="19" spans="2:17" x14ac:dyDescent="0.25">
      <c r="B19" s="106"/>
      <c r="C19" s="106"/>
      <c r="D19" s="106"/>
      <c r="E19" s="109" t="s">
        <v>18</v>
      </c>
      <c r="F19" s="110"/>
      <c r="G19" s="111"/>
      <c r="H19" s="32"/>
      <c r="I19" s="32"/>
      <c r="J19" s="32"/>
      <c r="K19" s="32"/>
      <c r="L19" s="32"/>
      <c r="M19" s="32"/>
      <c r="N19" s="32"/>
      <c r="O19" s="32"/>
      <c r="P19" s="32"/>
      <c r="Q19" s="32"/>
    </row>
    <row r="20" spans="2:17" x14ac:dyDescent="0.25">
      <c r="B20" s="114" t="s">
        <v>19</v>
      </c>
      <c r="C20" s="115"/>
      <c r="D20" s="116"/>
      <c r="E20" s="103" t="s">
        <v>133</v>
      </c>
      <c r="F20" s="104"/>
      <c r="G20" s="105"/>
      <c r="H20" s="32"/>
      <c r="I20" s="32"/>
      <c r="J20" s="32"/>
      <c r="K20" s="32"/>
      <c r="L20" s="32"/>
      <c r="M20" s="32"/>
      <c r="N20" s="32"/>
      <c r="O20" s="32"/>
      <c r="P20" s="32"/>
      <c r="Q20" s="32"/>
    </row>
    <row r="21" spans="2:17" x14ac:dyDescent="0.25">
      <c r="B21" s="117" t="s">
        <v>22</v>
      </c>
      <c r="C21" s="118"/>
      <c r="D21" s="119"/>
      <c r="E21" s="126" t="s">
        <v>23</v>
      </c>
      <c r="F21" s="127"/>
      <c r="G21" s="128"/>
      <c r="H21" s="32"/>
      <c r="I21" s="32"/>
      <c r="J21" s="32"/>
      <c r="K21" s="32"/>
      <c r="L21" s="32"/>
      <c r="M21" s="32"/>
      <c r="N21" s="32"/>
      <c r="O21" s="32"/>
      <c r="P21" s="32"/>
      <c r="Q21" s="32"/>
    </row>
    <row r="22" spans="2:17" x14ac:dyDescent="0.25">
      <c r="B22" s="120"/>
      <c r="C22" s="121"/>
      <c r="D22" s="122"/>
      <c r="E22" s="126" t="s">
        <v>24</v>
      </c>
      <c r="F22" s="127"/>
      <c r="G22" s="128"/>
      <c r="H22" s="32"/>
      <c r="I22" s="32"/>
      <c r="J22" s="32"/>
      <c r="K22" s="32"/>
      <c r="L22" s="32"/>
      <c r="M22" s="32"/>
      <c r="N22" s="32"/>
      <c r="O22" s="32"/>
      <c r="P22" s="32"/>
      <c r="Q22" s="32"/>
    </row>
    <row r="23" spans="2:17" x14ac:dyDescent="0.25">
      <c r="B23" s="123"/>
      <c r="C23" s="124"/>
      <c r="D23" s="125"/>
      <c r="E23" s="126" t="s">
        <v>25</v>
      </c>
      <c r="F23" s="127"/>
      <c r="G23" s="128"/>
      <c r="H23" s="32"/>
      <c r="I23" s="32"/>
      <c r="J23" s="32"/>
      <c r="K23" s="32"/>
      <c r="L23" s="32"/>
      <c r="M23" s="32"/>
      <c r="N23" s="32"/>
      <c r="O23" s="32"/>
      <c r="P23" s="32"/>
      <c r="Q23" s="32"/>
    </row>
    <row r="24" spans="2:17" x14ac:dyDescent="0.25">
      <c r="B24" s="91" t="s">
        <v>26</v>
      </c>
      <c r="C24" s="92"/>
      <c r="D24" s="93"/>
      <c r="E24" s="100" t="s">
        <v>20</v>
      </c>
      <c r="F24" s="101"/>
      <c r="G24" s="102"/>
      <c r="H24" s="32"/>
      <c r="I24" s="32"/>
      <c r="J24" s="32"/>
      <c r="K24" s="32"/>
      <c r="L24" s="32"/>
      <c r="M24" s="32"/>
      <c r="N24" s="32"/>
      <c r="O24" s="32"/>
      <c r="P24" s="32"/>
      <c r="Q24" s="32"/>
    </row>
    <row r="25" spans="2:17" x14ac:dyDescent="0.25">
      <c r="B25" s="94"/>
      <c r="C25" s="95"/>
      <c r="D25" s="96"/>
      <c r="E25" s="100" t="s">
        <v>104</v>
      </c>
      <c r="F25" s="101"/>
      <c r="G25" s="102"/>
      <c r="H25" s="32"/>
      <c r="I25" s="32"/>
      <c r="J25" s="32"/>
      <c r="K25" s="32"/>
      <c r="L25" s="32"/>
      <c r="M25" s="32"/>
      <c r="N25" s="32"/>
      <c r="O25" s="32"/>
      <c r="P25" s="32"/>
      <c r="Q25" s="32"/>
    </row>
    <row r="26" spans="2:17" x14ac:dyDescent="0.25">
      <c r="B26" s="94"/>
      <c r="C26" s="95"/>
      <c r="D26" s="96"/>
      <c r="E26" s="100" t="s">
        <v>28</v>
      </c>
      <c r="F26" s="101"/>
      <c r="G26" s="102"/>
      <c r="H26" s="32"/>
      <c r="I26" s="32"/>
      <c r="J26" s="32"/>
      <c r="K26" s="32"/>
      <c r="L26" s="32"/>
      <c r="M26" s="32"/>
      <c r="N26" s="32"/>
      <c r="O26" s="32"/>
      <c r="P26" s="32"/>
      <c r="Q26" s="32"/>
    </row>
    <row r="27" spans="2:17" x14ac:dyDescent="0.25">
      <c r="B27" s="94"/>
      <c r="C27" s="95"/>
      <c r="D27" s="96"/>
      <c r="E27" s="100" t="s">
        <v>69</v>
      </c>
      <c r="F27" s="101"/>
      <c r="G27" s="102"/>
      <c r="H27" s="32"/>
      <c r="I27" s="32"/>
      <c r="J27" s="32"/>
      <c r="K27" s="32"/>
      <c r="L27" s="32"/>
      <c r="M27" s="32"/>
      <c r="N27" s="32"/>
      <c r="O27" s="32"/>
      <c r="P27" s="32"/>
      <c r="Q27" s="32"/>
    </row>
    <row r="28" spans="2:17" x14ac:dyDescent="0.25">
      <c r="B28" s="97"/>
      <c r="C28" s="98"/>
      <c r="D28" s="99"/>
      <c r="E28" s="100" t="s">
        <v>70</v>
      </c>
      <c r="F28" s="101"/>
      <c r="G28" s="102"/>
      <c r="H28" s="32"/>
      <c r="I28" s="32"/>
      <c r="J28" s="32"/>
      <c r="K28" s="32"/>
      <c r="L28" s="32"/>
      <c r="M28" s="32"/>
      <c r="N28" s="32"/>
      <c r="O28" s="32"/>
      <c r="P28" s="32"/>
      <c r="Q28" s="32"/>
    </row>
    <row r="29" spans="2:17" ht="14.45" customHeight="1" x14ac:dyDescent="0.25">
      <c r="B29" s="61" t="s">
        <v>94</v>
      </c>
      <c r="C29" s="62"/>
      <c r="D29" s="63"/>
      <c r="E29" s="67" t="s">
        <v>137</v>
      </c>
      <c r="F29" s="68"/>
      <c r="G29" s="69"/>
      <c r="H29" s="33"/>
      <c r="I29" s="33"/>
      <c r="J29" s="33"/>
      <c r="K29" s="33"/>
      <c r="L29" s="33"/>
      <c r="M29" s="33"/>
      <c r="N29" s="33"/>
      <c r="O29" s="33"/>
      <c r="P29" s="33"/>
      <c r="Q29" s="33"/>
    </row>
    <row r="30" spans="2:17" ht="14.45" customHeight="1" x14ac:dyDescent="0.25">
      <c r="B30" s="64"/>
      <c r="C30" s="65"/>
      <c r="D30" s="66"/>
      <c r="E30" s="67" t="s">
        <v>95</v>
      </c>
      <c r="F30" s="68"/>
      <c r="G30" s="69"/>
      <c r="H30" s="34"/>
      <c r="I30" s="34"/>
      <c r="J30" s="34"/>
      <c r="K30" s="34"/>
      <c r="L30" s="34"/>
      <c r="M30" s="34"/>
      <c r="N30" s="34"/>
      <c r="O30" s="34"/>
      <c r="P30" s="34"/>
      <c r="Q30" s="34"/>
    </row>
    <row r="31" spans="2:17" ht="14.45" customHeight="1" x14ac:dyDescent="0.25"/>
    <row r="32" spans="2:17" ht="14.45" customHeight="1" x14ac:dyDescent="0.25"/>
    <row r="33" ht="14.45" customHeight="1" x14ac:dyDescent="0.25"/>
    <row r="34" ht="14.45" customHeight="1" x14ac:dyDescent="0.25"/>
    <row r="35" ht="14.45" customHeight="1" x14ac:dyDescent="0.25"/>
    <row r="36" ht="14.45" hidden="1" customHeight="1" x14ac:dyDescent="0.25"/>
    <row r="37" ht="14.45" hidden="1" customHeight="1" x14ac:dyDescent="0.25"/>
    <row r="38" ht="14.45" hidden="1" customHeight="1" x14ac:dyDescent="0.25"/>
    <row r="39" ht="14.45" hidden="1" customHeight="1" x14ac:dyDescent="0.25"/>
    <row r="40" ht="14.45" hidden="1" customHeight="1" x14ac:dyDescent="0.25"/>
    <row r="41" ht="14.45" hidden="1" customHeight="1" x14ac:dyDescent="0.25"/>
    <row r="42" ht="14.45" hidden="1" customHeight="1" x14ac:dyDescent="0.25"/>
    <row r="43" ht="14.45" hidden="1" customHeight="1" x14ac:dyDescent="0.25"/>
    <row r="44" ht="14.45" hidden="1" customHeight="1" x14ac:dyDescent="0.25"/>
    <row r="45" ht="14.45" hidden="1" customHeight="1" x14ac:dyDescent="0.25"/>
    <row r="46" ht="14.45" hidden="1" customHeight="1" x14ac:dyDescent="0.25"/>
    <row r="47" ht="14.45" hidden="1" customHeight="1" x14ac:dyDescent="0.25"/>
    <row r="48" ht="14.45" hidden="1" customHeight="1" x14ac:dyDescent="0.25"/>
    <row r="49" ht="14.45" hidden="1" customHeight="1" x14ac:dyDescent="0.25"/>
    <row r="50" ht="14.45" hidden="1" customHeight="1" x14ac:dyDescent="0.25"/>
    <row r="51" ht="14.45" hidden="1" customHeight="1" x14ac:dyDescent="0.25"/>
    <row r="52" ht="14.45" hidden="1" customHeight="1" x14ac:dyDescent="0.25"/>
    <row r="53" ht="14.45" hidden="1" customHeight="1" x14ac:dyDescent="0.25"/>
    <row r="54" ht="14.45" hidden="1" customHeight="1" x14ac:dyDescent="0.25"/>
    <row r="55" ht="14.45" hidden="1" customHeight="1" x14ac:dyDescent="0.25"/>
    <row r="56" ht="14.45" hidden="1" customHeight="1" x14ac:dyDescent="0.25"/>
    <row r="57" ht="14.45" hidden="1" customHeight="1" x14ac:dyDescent="0.25"/>
    <row r="58" ht="14.45" hidden="1" customHeight="1" x14ac:dyDescent="0.25"/>
    <row r="59" ht="14.45" hidden="1" customHeight="1" x14ac:dyDescent="0.25"/>
    <row r="60" ht="14.45" hidden="1" customHeight="1" x14ac:dyDescent="0.25"/>
    <row r="61" ht="14.45" hidden="1" customHeight="1" x14ac:dyDescent="0.25"/>
    <row r="62" ht="14.45" hidden="1" customHeight="1" x14ac:dyDescent="0.25"/>
    <row r="63" ht="14.45" hidden="1" customHeight="1" x14ac:dyDescent="0.25"/>
    <row r="64" ht="14.45" hidden="1" customHeight="1" x14ac:dyDescent="0.25"/>
    <row r="65" ht="14.45" hidden="1" customHeight="1" x14ac:dyDescent="0.25"/>
    <row r="66" ht="14.45" hidden="1" customHeight="1" x14ac:dyDescent="0.25"/>
    <row r="67" ht="14.45" hidden="1" customHeight="1" x14ac:dyDescent="0.25"/>
    <row r="68" ht="14.45" hidden="1" customHeight="1" x14ac:dyDescent="0.25"/>
    <row r="69" ht="14.45" hidden="1" customHeight="1" x14ac:dyDescent="0.25"/>
    <row r="70" ht="14.45" hidden="1" customHeight="1" x14ac:dyDescent="0.25"/>
    <row r="71" ht="14.45" hidden="1" customHeight="1" x14ac:dyDescent="0.25"/>
    <row r="72" ht="14.45" hidden="1" customHeight="1" x14ac:dyDescent="0.25"/>
    <row r="73" ht="14.45" hidden="1" customHeight="1" x14ac:dyDescent="0.25"/>
    <row r="74" ht="14.45" hidden="1" customHeight="1" x14ac:dyDescent="0.25"/>
    <row r="75" ht="14.45" hidden="1" customHeight="1" x14ac:dyDescent="0.25"/>
    <row r="76" ht="14.45" hidden="1" customHeight="1" x14ac:dyDescent="0.25"/>
    <row r="77" ht="14.45" hidden="1" customHeight="1" x14ac:dyDescent="0.25"/>
    <row r="78" ht="14.45" hidden="1" customHeight="1" x14ac:dyDescent="0.25"/>
    <row r="79" ht="14.45" hidden="1" customHeight="1" x14ac:dyDescent="0.25"/>
    <row r="80" ht="14.45" hidden="1" customHeight="1" x14ac:dyDescent="0.25"/>
    <row r="81" ht="14.45" hidden="1" customHeight="1" x14ac:dyDescent="0.25"/>
    <row r="82" ht="14.45" hidden="1" customHeight="1" x14ac:dyDescent="0.25"/>
    <row r="83" ht="14.45" hidden="1" customHeight="1" x14ac:dyDescent="0.25"/>
    <row r="84" ht="14.45" hidden="1" customHeight="1" x14ac:dyDescent="0.25"/>
    <row r="85" ht="14.45" hidden="1" customHeight="1" x14ac:dyDescent="0.25"/>
    <row r="86" ht="14.45" hidden="1" customHeight="1" x14ac:dyDescent="0.25"/>
    <row r="87" ht="14.45" hidden="1" customHeight="1" x14ac:dyDescent="0.25"/>
    <row r="88" ht="14.45" hidden="1" customHeight="1" x14ac:dyDescent="0.25"/>
    <row r="89" ht="14.45" hidden="1" customHeight="1" x14ac:dyDescent="0.25"/>
    <row r="90" ht="14.45" hidden="1" customHeight="1" x14ac:dyDescent="0.25"/>
    <row r="91" ht="14.45" hidden="1" customHeight="1" x14ac:dyDescent="0.25"/>
    <row r="92" ht="14.45" hidden="1" customHeight="1" x14ac:dyDescent="0.25"/>
    <row r="93" ht="14.45" hidden="1" customHeight="1" x14ac:dyDescent="0.25"/>
    <row r="94" ht="14.45" hidden="1" customHeight="1" x14ac:dyDescent="0.25"/>
    <row r="95" ht="14.45" hidden="1" customHeight="1" x14ac:dyDescent="0.25"/>
    <row r="96" ht="14.45" hidden="1" customHeight="1" x14ac:dyDescent="0.25"/>
    <row r="97" ht="14.45" hidden="1" customHeight="1" x14ac:dyDescent="0.25"/>
    <row r="98" ht="14.45" hidden="1" customHeight="1" x14ac:dyDescent="0.25"/>
    <row r="99" ht="14.45" hidden="1" customHeight="1" x14ac:dyDescent="0.25"/>
    <row r="100" ht="14.45" hidden="1" customHeight="1" x14ac:dyDescent="0.25"/>
    <row r="101" ht="14.45" hidden="1" customHeight="1" x14ac:dyDescent="0.25"/>
    <row r="102" ht="14.45" hidden="1" customHeight="1" x14ac:dyDescent="0.25"/>
    <row r="103" ht="14.45" hidden="1" customHeight="1" x14ac:dyDescent="0.25"/>
    <row r="104" ht="14.45" hidden="1" customHeight="1" x14ac:dyDescent="0.25"/>
    <row r="105" ht="14.45" hidden="1" customHeight="1" x14ac:dyDescent="0.25"/>
    <row r="106" ht="14.45" hidden="1" customHeight="1" x14ac:dyDescent="0.25"/>
    <row r="107" ht="14.45" hidden="1" customHeight="1" x14ac:dyDescent="0.25"/>
    <row r="108" ht="14.45" hidden="1" customHeight="1" x14ac:dyDescent="0.25"/>
    <row r="109" ht="14.45" hidden="1" customHeight="1" x14ac:dyDescent="0.25"/>
    <row r="110" ht="14.45" hidden="1" customHeight="1" x14ac:dyDescent="0.25"/>
    <row r="111" ht="14.45" hidden="1" customHeight="1" x14ac:dyDescent="0.25"/>
    <row r="112" ht="14.45" hidden="1" customHeight="1" x14ac:dyDescent="0.25"/>
    <row r="113" spans="2:15" ht="14.45" hidden="1" customHeight="1" x14ac:dyDescent="0.25"/>
    <row r="114" spans="2:15" ht="14.45" hidden="1" customHeight="1" x14ac:dyDescent="0.25"/>
    <row r="115" spans="2:15" ht="14.45" hidden="1" customHeight="1" x14ac:dyDescent="0.25"/>
    <row r="116" spans="2:15" s="2" customFormat="1" hidden="1" x14ac:dyDescent="0.25">
      <c r="B116" s="1"/>
      <c r="C116" s="1"/>
      <c r="D116" s="1"/>
      <c r="E116" s="1"/>
      <c r="F116" s="1"/>
      <c r="G116" s="1"/>
      <c r="H116" s="1"/>
      <c r="I116" s="1"/>
      <c r="J116" s="1"/>
      <c r="K116" s="1"/>
      <c r="L116" s="1"/>
      <c r="M116" s="1"/>
      <c r="N116" s="1"/>
      <c r="O116" s="1"/>
    </row>
    <row r="117" spans="2:15" x14ac:dyDescent="0.25"/>
    <row r="118" spans="2:15" x14ac:dyDescent="0.25"/>
    <row r="119" spans="2:15" x14ac:dyDescent="0.25"/>
    <row r="120" spans="2:15" x14ac:dyDescent="0.25"/>
  </sheetData>
  <mergeCells count="33">
    <mergeCell ref="B29:D30"/>
    <mergeCell ref="E29:G29"/>
    <mergeCell ref="E30:G30"/>
    <mergeCell ref="B17:D19"/>
    <mergeCell ref="E17:G17"/>
    <mergeCell ref="E28:G28"/>
    <mergeCell ref="E25:G25"/>
    <mergeCell ref="E19:G19"/>
    <mergeCell ref="B20:D20"/>
    <mergeCell ref="E20:G20"/>
    <mergeCell ref="B21:D23"/>
    <mergeCell ref="E21:G21"/>
    <mergeCell ref="E22:G22"/>
    <mergeCell ref="E23:G23"/>
    <mergeCell ref="B24:D28"/>
    <mergeCell ref="E24:G24"/>
    <mergeCell ref="B11:D11"/>
    <mergeCell ref="E11:G11"/>
    <mergeCell ref="B13:D13"/>
    <mergeCell ref="B14:D14"/>
    <mergeCell ref="E18:G18"/>
    <mergeCell ref="F4:J5"/>
    <mergeCell ref="B9:D9"/>
    <mergeCell ref="E9:G9"/>
    <mergeCell ref="B10:D10"/>
    <mergeCell ref="E10:G10"/>
    <mergeCell ref="E27:G27"/>
    <mergeCell ref="E26:G26"/>
    <mergeCell ref="E13:H13"/>
    <mergeCell ref="I13:J13"/>
    <mergeCell ref="E14:H14"/>
    <mergeCell ref="I14:J14"/>
    <mergeCell ref="B16:G16"/>
  </mergeCells>
  <dataValidations count="1">
    <dataValidation type="whole" allowBlank="1" showInputMessage="1" showErrorMessage="1" sqref="I14:J14" xr:uid="{00000000-0002-0000-0300-000000000000}">
      <formula1>1</formula1>
      <formula2>1000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Sheet2!$B$4:$B$8</xm:f>
          </x14:formula1>
          <xm:sqref>P28:Q28</xm:sqref>
        </x14:dataValidation>
        <x14:dataValidation type="list" allowBlank="1" showInputMessage="1" showErrorMessage="1" xr:uid="{00000000-0002-0000-0300-000002000000}">
          <x14:formula1>
            <xm:f>Sheet2!$A$4:$A$8</xm:f>
          </x14:formula1>
          <xm:sqref>H27:Q27 H28:O28</xm:sqref>
        </x14:dataValidation>
        <x14:dataValidation type="list" allowBlank="1" showInputMessage="1" showErrorMessage="1" xr:uid="{00000000-0002-0000-0300-000003000000}">
          <x14:formula1>
            <xm:f>Sheet2!$A$1:$A$2</xm:f>
          </x14:formula1>
          <xm:sqref>I13:J13 H17:Q26</xm:sqref>
        </x14:dataValidation>
        <x14:dataValidation type="list" allowBlank="1" showInputMessage="1" showErrorMessage="1" xr:uid="{00000000-0002-0000-0300-000004000000}">
          <x14:formula1>
            <xm:f>Sheet2!$B$20:$B$21</xm:f>
          </x14:formula1>
          <xm:sqref>H30:Q30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7"/>
  <sheetViews>
    <sheetView tabSelected="1" topLeftCell="A31" workbookViewId="0">
      <selection activeCell="N27" sqref="N27"/>
    </sheetView>
  </sheetViews>
  <sheetFormatPr defaultColWidth="0" defaultRowHeight="15" zeroHeight="1" x14ac:dyDescent="0.25"/>
  <cols>
    <col min="1" max="2" width="8.85546875" style="1" customWidth="1"/>
    <col min="3" max="3" width="20.140625" style="1" customWidth="1"/>
    <col min="4" max="12" width="10.85546875" style="1" customWidth="1"/>
    <col min="13" max="19" width="8.85546875" style="1" customWidth="1"/>
    <col min="20" max="16384" width="8.85546875" style="1" hidden="1"/>
  </cols>
  <sheetData>
    <row r="1" spans="3:13" x14ac:dyDescent="0.25">
      <c r="L1" s="16"/>
    </row>
    <row r="2" spans="3:13" x14ac:dyDescent="0.25"/>
    <row r="3" spans="3:13" ht="14.45" customHeight="1" x14ac:dyDescent="0.25">
      <c r="G3" s="166" t="s">
        <v>71</v>
      </c>
      <c r="H3" s="167"/>
      <c r="I3" s="167"/>
      <c r="J3" s="168"/>
    </row>
    <row r="4" spans="3:13" ht="14.45" customHeight="1" x14ac:dyDescent="0.25">
      <c r="G4" s="169"/>
      <c r="H4" s="170"/>
      <c r="I4" s="170"/>
      <c r="J4" s="171"/>
    </row>
    <row r="5" spans="3:13" x14ac:dyDescent="0.25"/>
    <row r="6" spans="3:13" x14ac:dyDescent="0.25">
      <c r="G6" s="76" t="s">
        <v>57</v>
      </c>
      <c r="H6" s="78"/>
      <c r="I6" s="107" t="str">
        <f>IF(ISBLANK('Pre-Programme'!E9),"None Entered",'Pre-Programme'!E9)</f>
        <v>None Entered</v>
      </c>
      <c r="J6" s="107"/>
      <c r="K6" s="107"/>
    </row>
    <row r="7" spans="3:13" x14ac:dyDescent="0.25">
      <c r="G7" s="76" t="s">
        <v>58</v>
      </c>
      <c r="H7" s="78"/>
      <c r="I7" s="157" t="str">
        <f>IF(ISBLANK('Pre-Programme'!E10),"None Selected",'Pre-Programme'!E10)</f>
        <v>None Selected</v>
      </c>
      <c r="J7" s="157"/>
      <c r="K7" s="157"/>
    </row>
    <row r="8" spans="3:13" x14ac:dyDescent="0.25"/>
    <row r="9" spans="3:13" x14ac:dyDescent="0.25">
      <c r="H9" s="159" t="s">
        <v>33</v>
      </c>
      <c r="I9" s="159"/>
      <c r="J9" s="176" t="s">
        <v>92</v>
      </c>
      <c r="K9" s="176"/>
    </row>
    <row r="10" spans="3:13" x14ac:dyDescent="0.25">
      <c r="C10" s="161" t="s">
        <v>74</v>
      </c>
      <c r="D10" s="162"/>
      <c r="E10" s="162"/>
      <c r="F10" s="162"/>
      <c r="G10" s="163"/>
      <c r="H10" s="164">
        <f>'Pre-Programme'!I13</f>
        <v>0</v>
      </c>
      <c r="I10" s="164"/>
      <c r="J10" s="177">
        <f xml:space="preserve"> 'Post-Programme'!I13</f>
        <v>0</v>
      </c>
      <c r="K10" s="177"/>
    </row>
    <row r="11" spans="3:13" x14ac:dyDescent="0.25">
      <c r="C11" s="161" t="s">
        <v>75</v>
      </c>
      <c r="D11" s="162"/>
      <c r="E11" s="162"/>
      <c r="F11" s="162"/>
      <c r="G11" s="163"/>
      <c r="H11" s="158">
        <f>'Pre-Programme'!E11</f>
        <v>0</v>
      </c>
      <c r="I11" s="158"/>
      <c r="J11" s="177">
        <f xml:space="preserve"> 'Post-Programme'!E11</f>
        <v>0</v>
      </c>
      <c r="K11" s="177"/>
    </row>
    <row r="12" spans="3:13" x14ac:dyDescent="0.25">
      <c r="C12" s="161" t="s">
        <v>4</v>
      </c>
      <c r="D12" s="162"/>
      <c r="E12" s="162"/>
      <c r="F12" s="162"/>
      <c r="G12" s="163"/>
      <c r="H12" s="158">
        <f>'Pre-Programme'!I14</f>
        <v>0</v>
      </c>
      <c r="I12" s="158"/>
      <c r="J12" s="177">
        <f xml:space="preserve"> 'Post-Programme'!I14</f>
        <v>0</v>
      </c>
      <c r="K12" s="177"/>
    </row>
    <row r="13" spans="3:13" x14ac:dyDescent="0.25">
      <c r="C13" s="173" t="s">
        <v>72</v>
      </c>
      <c r="D13" s="174"/>
      <c r="E13" s="174"/>
      <c r="F13" s="174"/>
      <c r="G13" s="175"/>
      <c r="H13" s="165" t="str">
        <f>IFERROR(H12/H11,"No Data")</f>
        <v>No Data</v>
      </c>
      <c r="I13" s="165"/>
      <c r="J13" s="165" t="str">
        <f>IFERROR(J12/J11,"No Data")</f>
        <v>No Data</v>
      </c>
      <c r="K13" s="165"/>
    </row>
    <row r="14" spans="3:13" x14ac:dyDescent="0.25">
      <c r="C14" s="161" t="s">
        <v>138</v>
      </c>
      <c r="D14" s="162"/>
      <c r="E14" s="162"/>
      <c r="F14" s="162"/>
      <c r="G14" s="163"/>
      <c r="H14" s="158">
        <f>SUM('Pre-Programme'!H29:Q29)</f>
        <v>0</v>
      </c>
      <c r="I14" s="158"/>
      <c r="J14" s="158">
        <f>SUM('Post-Programme'!H29:Q29)</f>
        <v>0</v>
      </c>
      <c r="K14" s="158"/>
    </row>
    <row r="15" spans="3:13" x14ac:dyDescent="0.25">
      <c r="D15" s="20"/>
      <c r="E15" s="20"/>
      <c r="F15" s="20"/>
      <c r="G15" s="19"/>
      <c r="H15" s="19"/>
      <c r="I15" s="19"/>
      <c r="J15" s="19"/>
      <c r="K15" s="172"/>
      <c r="L15" s="172"/>
      <c r="M15" s="18"/>
    </row>
    <row r="16" spans="3:13" x14ac:dyDescent="0.25">
      <c r="F16" s="135" t="s">
        <v>33</v>
      </c>
      <c r="G16" s="160"/>
      <c r="H16" s="136"/>
      <c r="I16" s="137" t="s">
        <v>92</v>
      </c>
      <c r="J16" s="139"/>
      <c r="K16" s="138"/>
    </row>
    <row r="17" spans="3:16" x14ac:dyDescent="0.25">
      <c r="E17" s="21"/>
      <c r="F17" s="23" t="s">
        <v>2</v>
      </c>
      <c r="G17" s="23" t="s">
        <v>3</v>
      </c>
      <c r="H17" s="23" t="s">
        <v>73</v>
      </c>
      <c r="I17" s="23" t="s">
        <v>2</v>
      </c>
      <c r="J17" s="23" t="s">
        <v>3</v>
      </c>
      <c r="K17" s="23" t="s">
        <v>73</v>
      </c>
    </row>
    <row r="18" spans="3:16" x14ac:dyDescent="0.25">
      <c r="C18" s="154" t="s">
        <v>16</v>
      </c>
      <c r="D18" s="155"/>
      <c r="E18" s="156"/>
      <c r="F18" s="26">
        <f>COUNTIF('Analysis Sheet'!D3:M3,"Yes")</f>
        <v>0</v>
      </c>
      <c r="G18" s="26">
        <f>COUNTIF('Analysis Sheet'!D3:M3,"No")</f>
        <v>0</v>
      </c>
      <c r="H18" s="25" t="str">
        <f>IFERROR(F18/(SUM(F18:G18)),"No Data")</f>
        <v>No Data</v>
      </c>
      <c r="I18" s="22">
        <f>COUNTIF('Analysis Sheet'!D20:M20,"Yes")</f>
        <v>0</v>
      </c>
      <c r="J18" s="22">
        <f>COUNTIF('Analysis Sheet'!D20:M20,"No")</f>
        <v>0</v>
      </c>
      <c r="K18" s="24" t="str">
        <f>IFERROR(I18/(SUM(I18:J18)),"No Data")</f>
        <v>No Data</v>
      </c>
    </row>
    <row r="19" spans="3:16" x14ac:dyDescent="0.25">
      <c r="C19" s="154" t="s">
        <v>17</v>
      </c>
      <c r="D19" s="155"/>
      <c r="E19" s="156"/>
      <c r="F19" s="26">
        <f>COUNTIF('Analysis Sheet'!D4:M4,"Yes")</f>
        <v>0</v>
      </c>
      <c r="G19" s="26">
        <f>COUNTIF('Analysis Sheet'!D4:M4,"No")</f>
        <v>0</v>
      </c>
      <c r="H19" s="25" t="str">
        <f t="shared" ref="H19:H27" si="0">IFERROR(F19/(SUM(F19:G19)),"No Data")</f>
        <v>No Data</v>
      </c>
      <c r="I19" s="22">
        <f>COUNTIF('Analysis Sheet'!D21:M21,"Yes")</f>
        <v>0</v>
      </c>
      <c r="J19" s="22">
        <f>COUNTIF('Analysis Sheet'!D21:M21,"No")</f>
        <v>0</v>
      </c>
      <c r="K19" s="24" t="str">
        <f t="shared" ref="K19:K27" si="1">IFERROR(I19/(SUM(I19:J19)),"No Data")</f>
        <v>No Data</v>
      </c>
    </row>
    <row r="20" spans="3:16" x14ac:dyDescent="0.25">
      <c r="C20" s="154" t="s">
        <v>18</v>
      </c>
      <c r="D20" s="155"/>
      <c r="E20" s="156"/>
      <c r="F20" s="26">
        <f>COUNTIF('Analysis Sheet'!D5:M5,"Yes")</f>
        <v>0</v>
      </c>
      <c r="G20" s="26">
        <f>COUNTIF('Analysis Sheet'!D5:M5,"No")</f>
        <v>0</v>
      </c>
      <c r="H20" s="25" t="str">
        <f t="shared" si="0"/>
        <v>No Data</v>
      </c>
      <c r="I20" s="22">
        <f>COUNTIF('Analysis Sheet'!D22:M22,"Yes")</f>
        <v>0</v>
      </c>
      <c r="J20" s="22">
        <f>COUNTIF('Analysis Sheet'!D22:M22,"No")</f>
        <v>0</v>
      </c>
      <c r="K20" s="24" t="str">
        <f t="shared" si="1"/>
        <v>No Data</v>
      </c>
    </row>
    <row r="21" spans="3:16" x14ac:dyDescent="0.25">
      <c r="C21" s="145" t="s">
        <v>133</v>
      </c>
      <c r="D21" s="146"/>
      <c r="E21" s="147"/>
      <c r="F21" s="26">
        <f>COUNTIF('Analysis Sheet'!D6:M6,"Yes")</f>
        <v>0</v>
      </c>
      <c r="G21" s="26">
        <f>COUNTIF('Analysis Sheet'!D6:M6,"No")</f>
        <v>0</v>
      </c>
      <c r="H21" s="25" t="str">
        <f t="shared" si="0"/>
        <v>No Data</v>
      </c>
      <c r="I21" s="22">
        <f>COUNTIF('Analysis Sheet'!D23:M23,"Yes")</f>
        <v>0</v>
      </c>
      <c r="J21" s="22">
        <f>COUNTIF('Analysis Sheet'!D23:M23,"No")</f>
        <v>0</v>
      </c>
      <c r="K21" s="24" t="str">
        <f t="shared" si="1"/>
        <v>No Data</v>
      </c>
    </row>
    <row r="22" spans="3:16" x14ac:dyDescent="0.25">
      <c r="C22" s="148" t="s">
        <v>23</v>
      </c>
      <c r="D22" s="149"/>
      <c r="E22" s="150"/>
      <c r="F22" s="26">
        <f>COUNTIF('Analysis Sheet'!D7:M7,"Yes")</f>
        <v>0</v>
      </c>
      <c r="G22" s="26">
        <f>COUNTIF('Analysis Sheet'!D7:M7,"No")</f>
        <v>0</v>
      </c>
      <c r="H22" s="25" t="str">
        <f t="shared" si="0"/>
        <v>No Data</v>
      </c>
      <c r="I22" s="22">
        <f>COUNTIF('Analysis Sheet'!D24:M24,"Yes")</f>
        <v>0</v>
      </c>
      <c r="J22" s="22">
        <f>COUNTIF('Analysis Sheet'!D24:M24,"No")</f>
        <v>0</v>
      </c>
      <c r="K22" s="24" t="str">
        <f t="shared" si="1"/>
        <v>No Data</v>
      </c>
    </row>
    <row r="23" spans="3:16" x14ac:dyDescent="0.25">
      <c r="C23" s="148" t="s">
        <v>24</v>
      </c>
      <c r="D23" s="149"/>
      <c r="E23" s="150"/>
      <c r="F23" s="26">
        <f>COUNTIF('Analysis Sheet'!D8:M8,"Yes")</f>
        <v>0</v>
      </c>
      <c r="G23" s="26">
        <f>COUNTIF('Analysis Sheet'!D8:M8,"No")</f>
        <v>0</v>
      </c>
      <c r="H23" s="25" t="str">
        <f t="shared" si="0"/>
        <v>No Data</v>
      </c>
      <c r="I23" s="22">
        <f>COUNTIF('Analysis Sheet'!D25:M25,"Yes")</f>
        <v>0</v>
      </c>
      <c r="J23" s="22">
        <f>COUNTIF('Analysis Sheet'!D25:M25,"No")</f>
        <v>0</v>
      </c>
      <c r="K23" s="24" t="str">
        <f t="shared" si="1"/>
        <v>No Data</v>
      </c>
    </row>
    <row r="24" spans="3:16" x14ac:dyDescent="0.25">
      <c r="C24" s="148" t="s">
        <v>76</v>
      </c>
      <c r="D24" s="149"/>
      <c r="E24" s="150"/>
      <c r="F24" s="26">
        <f>COUNTIF('Analysis Sheet'!D9:M9,"Yes")</f>
        <v>0</v>
      </c>
      <c r="G24" s="26">
        <f>COUNTIF('Analysis Sheet'!D9:M9,"No")</f>
        <v>0</v>
      </c>
      <c r="H24" s="25" t="str">
        <f t="shared" si="0"/>
        <v>No Data</v>
      </c>
      <c r="I24" s="22">
        <f>COUNTIF('Analysis Sheet'!D26:M26,"Yes")</f>
        <v>0</v>
      </c>
      <c r="J24" s="22">
        <f>COUNTIF('Analysis Sheet'!D26:M26,"No")</f>
        <v>0</v>
      </c>
      <c r="K24" s="24" t="str">
        <f t="shared" si="1"/>
        <v>No Data</v>
      </c>
    </row>
    <row r="25" spans="3:16" x14ac:dyDescent="0.25">
      <c r="C25" s="151" t="s">
        <v>20</v>
      </c>
      <c r="D25" s="152"/>
      <c r="E25" s="153"/>
      <c r="F25" s="26">
        <f>COUNTIF('Analysis Sheet'!D10:M10,"Yes")</f>
        <v>0</v>
      </c>
      <c r="G25" s="26">
        <f>COUNTIF('Analysis Sheet'!D10:M10,"No")</f>
        <v>0</v>
      </c>
      <c r="H25" s="25" t="str">
        <f t="shared" si="0"/>
        <v>No Data</v>
      </c>
      <c r="I25" s="22">
        <f>COUNTIF('Analysis Sheet'!D27:M27,"Yes")</f>
        <v>0</v>
      </c>
      <c r="J25" s="22">
        <f>COUNTIF('Analysis Sheet'!D27:M27,"No")</f>
        <v>0</v>
      </c>
      <c r="K25" s="24" t="str">
        <f t="shared" si="1"/>
        <v>No Data</v>
      </c>
    </row>
    <row r="26" spans="3:16" x14ac:dyDescent="0.25">
      <c r="C26" s="141" t="s">
        <v>104</v>
      </c>
      <c r="D26" s="142"/>
      <c r="E26" s="143"/>
      <c r="F26" s="26">
        <f>COUNTIF('Analysis Sheet'!D11:M11,"Yes")</f>
        <v>0</v>
      </c>
      <c r="G26" s="26">
        <f>COUNTIF('Analysis Sheet'!D11:M11,"No")</f>
        <v>0</v>
      </c>
      <c r="H26" s="25" t="str">
        <f t="shared" si="0"/>
        <v>No Data</v>
      </c>
      <c r="I26" s="22">
        <f>COUNTIF('Analysis Sheet'!D28:M28,"Yes")</f>
        <v>0</v>
      </c>
      <c r="J26" s="22">
        <f>COUNTIF('Analysis Sheet'!D28:M28,"No")</f>
        <v>0</v>
      </c>
      <c r="K26" s="24" t="str">
        <f t="shared" si="1"/>
        <v>No Data</v>
      </c>
    </row>
    <row r="27" spans="3:16" x14ac:dyDescent="0.25">
      <c r="C27" s="141" t="s">
        <v>28</v>
      </c>
      <c r="D27" s="142"/>
      <c r="E27" s="143"/>
      <c r="F27" s="26">
        <f>COUNTIF('Analysis Sheet'!D12:M12,"Yes")</f>
        <v>0</v>
      </c>
      <c r="G27" s="26">
        <f>COUNTIF('Analysis Sheet'!D12:M12,"No")</f>
        <v>0</v>
      </c>
      <c r="H27" s="25" t="str">
        <f t="shared" si="0"/>
        <v>No Data</v>
      </c>
      <c r="I27" s="22">
        <f>COUNTIF('Analysis Sheet'!D29:M29,"Yes")</f>
        <v>0</v>
      </c>
      <c r="J27" s="22">
        <f>COUNTIF('Analysis Sheet'!D29:M29,"No")</f>
        <v>0</v>
      </c>
      <c r="K27" s="24" t="str">
        <f t="shared" si="1"/>
        <v>No Data</v>
      </c>
    </row>
    <row r="28" spans="3:16" x14ac:dyDescent="0.25">
      <c r="C28" s="35"/>
      <c r="D28" s="35"/>
      <c r="E28" s="35"/>
      <c r="F28" s="35"/>
      <c r="G28" s="35"/>
      <c r="H28" s="36"/>
      <c r="I28" s="36"/>
      <c r="J28" s="37"/>
      <c r="K28" s="38"/>
      <c r="L28" s="38"/>
      <c r="M28" s="39"/>
      <c r="P28" s="38"/>
    </row>
    <row r="29" spans="3:16" x14ac:dyDescent="0.25">
      <c r="C29" s="112"/>
      <c r="D29" s="112"/>
      <c r="E29" s="112"/>
      <c r="F29" s="112"/>
      <c r="G29" s="112"/>
      <c r="H29" s="135" t="s">
        <v>33</v>
      </c>
      <c r="I29" s="136"/>
      <c r="J29" s="137" t="s">
        <v>92</v>
      </c>
      <c r="K29" s="138"/>
    </row>
    <row r="30" spans="3:16" x14ac:dyDescent="0.25">
      <c r="E30" s="21"/>
      <c r="F30" s="21"/>
      <c r="G30" s="19"/>
      <c r="H30" s="43" t="s">
        <v>77</v>
      </c>
      <c r="I30" s="23" t="s">
        <v>73</v>
      </c>
      <c r="J30" s="43" t="s">
        <v>77</v>
      </c>
      <c r="K30" s="23" t="s">
        <v>73</v>
      </c>
    </row>
    <row r="31" spans="3:16" x14ac:dyDescent="0.25">
      <c r="C31" s="144" t="s">
        <v>79</v>
      </c>
      <c r="D31" s="144"/>
      <c r="E31" s="144"/>
      <c r="F31" s="144"/>
      <c r="G31" s="144"/>
      <c r="H31" s="42">
        <f>COUNTIF('Analysis Sheet'!$D$13:$M$13,"Care Home")</f>
        <v>0</v>
      </c>
      <c r="I31" s="25" t="str">
        <f>IFERROR(H31/(SUM($H$31:$H$35)),"No Data")</f>
        <v>No Data</v>
      </c>
      <c r="J31" s="44">
        <f>COUNTIF('Analysis Sheet'!$D$30:$M$30,"Care Home")</f>
        <v>0</v>
      </c>
      <c r="K31" s="24" t="str">
        <f>IFERROR(J31/(SUM($J$31:$J$35)),"No Data")</f>
        <v>No Data</v>
      </c>
    </row>
    <row r="32" spans="3:16" x14ac:dyDescent="0.25">
      <c r="C32" s="144" t="s">
        <v>80</v>
      </c>
      <c r="D32" s="144"/>
      <c r="E32" s="144"/>
      <c r="F32" s="144"/>
      <c r="G32" s="144"/>
      <c r="H32" s="42">
        <f>COUNTIF('Analysis Sheet'!$D$13:$M$13,"Hospice")</f>
        <v>0</v>
      </c>
      <c r="I32" s="25" t="str">
        <f>IFERROR(H32/(SUM($H$31:$H$35)),"No Data")</f>
        <v>No Data</v>
      </c>
      <c r="J32" s="44">
        <f>COUNTIF('Analysis Sheet'!$D$30:$M$30,"Hospice")</f>
        <v>0</v>
      </c>
      <c r="K32" s="24" t="str">
        <f>IFERROR(J32/(SUM($J$31:$J$35)),"No Data")</f>
        <v>No Data</v>
      </c>
    </row>
    <row r="33" spans="3:11" x14ac:dyDescent="0.25">
      <c r="C33" s="144" t="s">
        <v>81</v>
      </c>
      <c r="D33" s="144"/>
      <c r="E33" s="144"/>
      <c r="F33" s="144"/>
      <c r="G33" s="144"/>
      <c r="H33" s="42">
        <f>COUNTIF('Analysis Sheet'!$D$13:$M$13,"Home")</f>
        <v>0</v>
      </c>
      <c r="I33" s="25" t="str">
        <f>IFERROR(H33/(SUM($H$31:$H$35)),"No Data")</f>
        <v>No Data</v>
      </c>
      <c r="J33" s="44">
        <f>COUNTIF('Analysis Sheet'!$D$30:$M$30,"Home")</f>
        <v>0</v>
      </c>
      <c r="K33" s="24" t="str">
        <f>IFERROR(J33/(SUM($J$31:$J$35)),"No Data")</f>
        <v>No Data</v>
      </c>
    </row>
    <row r="34" spans="3:11" x14ac:dyDescent="0.25">
      <c r="C34" s="144" t="s">
        <v>82</v>
      </c>
      <c r="D34" s="144"/>
      <c r="E34" s="144"/>
      <c r="F34" s="144"/>
      <c r="G34" s="144"/>
      <c r="H34" s="42">
        <f>COUNTIF('Analysis Sheet'!$D$13:$M$13,"Hospital")</f>
        <v>0</v>
      </c>
      <c r="I34" s="25" t="str">
        <f>IFERROR(H34/(SUM($H$31:$H$35)),"No Data")</f>
        <v>No Data</v>
      </c>
      <c r="J34" s="44">
        <f>COUNTIF('Analysis Sheet'!$D$30:$M$30,"Hospital")</f>
        <v>0</v>
      </c>
      <c r="K34" s="24" t="str">
        <f>IFERROR(J34/(SUM($J$31:$J$35)),"No Data")</f>
        <v>No Data</v>
      </c>
    </row>
    <row r="35" spans="3:11" x14ac:dyDescent="0.25">
      <c r="C35" s="144" t="s">
        <v>83</v>
      </c>
      <c r="D35" s="144"/>
      <c r="E35" s="144"/>
      <c r="F35" s="144"/>
      <c r="G35" s="144"/>
      <c r="H35" s="42">
        <f>COUNTIF('Analysis Sheet'!$D$13:$M$13,"Unrecorded")</f>
        <v>0</v>
      </c>
      <c r="I35" s="25" t="str">
        <f>IFERROR(H35/(SUM($H$31:$H$35)),"No Data")</f>
        <v>No Data</v>
      </c>
      <c r="J35" s="44">
        <f>COUNTIF('Analysis Sheet'!$D$30:$M$30,"Unrecorded")</f>
        <v>0</v>
      </c>
      <c r="K35" s="24" t="str">
        <f>IFERROR(J35/(SUM($J$31:$J$35)),"No Data")</f>
        <v>No Data</v>
      </c>
    </row>
    <row r="36" spans="3:11" x14ac:dyDescent="0.25"/>
    <row r="37" spans="3:11" x14ac:dyDescent="0.25">
      <c r="C37" s="112"/>
      <c r="D37" s="112"/>
      <c r="E37" s="112"/>
      <c r="F37" s="112"/>
      <c r="G37" s="112"/>
      <c r="H37" s="135" t="s">
        <v>33</v>
      </c>
      <c r="I37" s="136"/>
      <c r="J37" s="137" t="s">
        <v>92</v>
      </c>
      <c r="K37" s="139"/>
    </row>
    <row r="38" spans="3:11" x14ac:dyDescent="0.25">
      <c r="E38" s="21"/>
      <c r="F38" s="21"/>
      <c r="G38" s="19"/>
      <c r="H38" s="43" t="s">
        <v>77</v>
      </c>
      <c r="I38" s="23" t="s">
        <v>73</v>
      </c>
      <c r="J38" s="45" t="s">
        <v>77</v>
      </c>
      <c r="K38" s="23" t="s">
        <v>73</v>
      </c>
    </row>
    <row r="39" spans="3:11" x14ac:dyDescent="0.25">
      <c r="C39" s="140" t="s">
        <v>84</v>
      </c>
      <c r="D39" s="140"/>
      <c r="E39" s="140"/>
      <c r="F39" s="140"/>
      <c r="G39" s="140"/>
      <c r="H39" s="42">
        <f>COUNTIF('Analysis Sheet'!$D$14:$M$14,"Care Home")</f>
        <v>0</v>
      </c>
      <c r="I39" s="25" t="str">
        <f>IFERROR(H39/(SUM($H$39:$H$43)),"No Data")</f>
        <v>No Data</v>
      </c>
      <c r="J39" s="44">
        <f>COUNTIF('Analysis Sheet'!$D$31:$M$31,"Care Home")</f>
        <v>0</v>
      </c>
      <c r="K39" s="24" t="str">
        <f>IFERROR(J39/(SUM($J$39:$J$43)),"No Data")</f>
        <v>No Data</v>
      </c>
    </row>
    <row r="40" spans="3:11" x14ac:dyDescent="0.25">
      <c r="C40" s="140" t="s">
        <v>85</v>
      </c>
      <c r="D40" s="140"/>
      <c r="E40" s="140"/>
      <c r="F40" s="140"/>
      <c r="G40" s="140"/>
      <c r="H40" s="42">
        <f>COUNTIF('Analysis Sheet'!$D$14:$M$14,"Hospice")</f>
        <v>0</v>
      </c>
      <c r="I40" s="25" t="str">
        <f>IFERROR(H40/(SUM($H$39:$H$43)),"No Data")</f>
        <v>No Data</v>
      </c>
      <c r="J40" s="44">
        <f>COUNTIF('Analysis Sheet'!$D$31:$M$31,"Hospice")</f>
        <v>0</v>
      </c>
      <c r="K40" s="24" t="str">
        <f>IFERROR(J40/(SUM($J$39:$J$43)),"No Data")</f>
        <v>No Data</v>
      </c>
    </row>
    <row r="41" spans="3:11" x14ac:dyDescent="0.25">
      <c r="C41" s="140" t="s">
        <v>86</v>
      </c>
      <c r="D41" s="140"/>
      <c r="E41" s="140"/>
      <c r="F41" s="140"/>
      <c r="G41" s="140"/>
      <c r="H41" s="42">
        <f>COUNTIF('Analysis Sheet'!$D$14:$M$14,"Home")</f>
        <v>0</v>
      </c>
      <c r="I41" s="25" t="str">
        <f>IFERROR(H41/(SUM($H$39:$H$43)),"No Data")</f>
        <v>No Data</v>
      </c>
      <c r="J41" s="44">
        <f>COUNTIF('Analysis Sheet'!$D$31:$M$31,"Home")</f>
        <v>0</v>
      </c>
      <c r="K41" s="24" t="str">
        <f>IFERROR(J41/(SUM($J$39:$J$43)),"No Data")</f>
        <v>No Data</v>
      </c>
    </row>
    <row r="42" spans="3:11" x14ac:dyDescent="0.25">
      <c r="C42" s="140" t="s">
        <v>87</v>
      </c>
      <c r="D42" s="140"/>
      <c r="E42" s="140"/>
      <c r="F42" s="140"/>
      <c r="G42" s="140"/>
      <c r="H42" s="42">
        <f>COUNTIF('Analysis Sheet'!$D$14:$M$14,"Hospital")</f>
        <v>0</v>
      </c>
      <c r="I42" s="25" t="str">
        <f>IFERROR(H42/(SUM($H$39:$H$43)),"No Data")</f>
        <v>No Data</v>
      </c>
      <c r="J42" s="44">
        <f>COUNTIF('Analysis Sheet'!$D$31:$M$31,"Hospital")</f>
        <v>0</v>
      </c>
      <c r="K42" s="24" t="str">
        <f>IFERROR(J42/(SUM($J$39:$J$43)),"No Data")</f>
        <v>No Data</v>
      </c>
    </row>
    <row r="43" spans="3:11" x14ac:dyDescent="0.25">
      <c r="C43" s="140" t="s">
        <v>88</v>
      </c>
      <c r="D43" s="140"/>
      <c r="E43" s="140"/>
      <c r="F43" s="140"/>
      <c r="G43" s="140"/>
      <c r="H43" s="42">
        <f>COUNTIF('Analysis Sheet'!$D$14:$M$14,"Ambulance")</f>
        <v>0</v>
      </c>
      <c r="I43" s="25" t="str">
        <f>IFERROR(H43/(SUM($H$39:$H$43)),"No Data")</f>
        <v>No Data</v>
      </c>
      <c r="J43" s="44">
        <f>COUNTIF('Analysis Sheet'!$D$31:$M$31,"Ambulance")</f>
        <v>0</v>
      </c>
      <c r="K43" s="24" t="str">
        <f>IFERROR(J43/(SUM($J$39:$J$43)),"No Data")</f>
        <v>No Data</v>
      </c>
    </row>
    <row r="44" spans="3:11" x14ac:dyDescent="0.25"/>
    <row r="45" spans="3:11" x14ac:dyDescent="0.25">
      <c r="C45" s="112"/>
      <c r="D45" s="112"/>
      <c r="E45" s="112"/>
      <c r="F45" s="112"/>
      <c r="G45" s="112"/>
      <c r="H45" s="135" t="s">
        <v>33</v>
      </c>
      <c r="I45" s="136"/>
      <c r="J45" s="137" t="s">
        <v>92</v>
      </c>
      <c r="K45" s="138"/>
    </row>
    <row r="46" spans="3:11" x14ac:dyDescent="0.25">
      <c r="E46" s="21"/>
      <c r="F46" s="21"/>
      <c r="G46" s="19"/>
      <c r="H46" s="43" t="s">
        <v>77</v>
      </c>
      <c r="I46" s="23" t="s">
        <v>73</v>
      </c>
      <c r="J46" s="43" t="s">
        <v>77</v>
      </c>
      <c r="K46" s="23" t="s">
        <v>73</v>
      </c>
    </row>
    <row r="47" spans="3:11" x14ac:dyDescent="0.25">
      <c r="C47" s="134" t="s">
        <v>90</v>
      </c>
      <c r="D47" s="134"/>
      <c r="E47" s="134"/>
      <c r="F47" s="134"/>
      <c r="G47" s="134"/>
      <c r="H47" s="42">
        <f>COUNTIF('Analysis Sheet'!D15:M15,"Yes")</f>
        <v>0</v>
      </c>
      <c r="I47" s="25" t="str">
        <f>IFERROR(H47/SUM(H39:H43),"No Data")</f>
        <v>No Data</v>
      </c>
      <c r="J47" s="44">
        <f>COUNTIF('Analysis Sheet'!D32:M32,"Yes")</f>
        <v>0</v>
      </c>
      <c r="K47" s="24" t="str">
        <f>IFERROR(J47/(SUM($J$39:$J$43)),"No Data")</f>
        <v>No Data</v>
      </c>
    </row>
    <row r="48" spans="3:11" x14ac:dyDescent="0.25">
      <c r="C48" s="134" t="s">
        <v>99</v>
      </c>
      <c r="D48" s="134"/>
      <c r="E48" s="134"/>
      <c r="F48" s="134"/>
      <c r="G48" s="134"/>
      <c r="H48" s="42">
        <f>COUNTIF('Analysis Sheet'!$D$16:$M$16,"&lt;Expected&gt;")</f>
        <v>0</v>
      </c>
      <c r="I48" s="25" t="str">
        <f>IFERROR(H48/(SUM($H$48:$H$49)),"No Data")</f>
        <v>No Data</v>
      </c>
      <c r="J48" s="42">
        <f>COUNTIF('Analysis Sheet'!$D$33:$M$33,"&lt;Expected&gt;")</f>
        <v>0</v>
      </c>
      <c r="K48" s="25" t="str">
        <f>IFERROR(J48/(SUM($J$48:$J$49)),"No Data")</f>
        <v>No Data</v>
      </c>
    </row>
    <row r="49" spans="3:11" x14ac:dyDescent="0.25">
      <c r="C49" s="134" t="s">
        <v>100</v>
      </c>
      <c r="D49" s="134"/>
      <c r="E49" s="134"/>
      <c r="F49" s="134"/>
      <c r="G49" s="134"/>
      <c r="H49" s="42">
        <f>COUNTIF('Analysis Sheet'!$D$16:$M$16,"Unexpected")</f>
        <v>0</v>
      </c>
      <c r="I49" s="25" t="str">
        <f>IFERROR(H49/(SUM($H$48:$H$49)),"No Data")</f>
        <v>No Data</v>
      </c>
      <c r="J49" s="42">
        <f>COUNTIF('Analysis Sheet'!$D$33:$M$33,"Unexpected")</f>
        <v>0</v>
      </c>
      <c r="K49" s="25" t="str">
        <f>IFERROR(J49/(SUM($J$48:$J$49)),"No Data")</f>
        <v>No Data</v>
      </c>
    </row>
    <row r="50" spans="3:11" x14ac:dyDescent="0.25">
      <c r="C50" s="134" t="s">
        <v>140</v>
      </c>
      <c r="D50" s="134"/>
      <c r="E50" s="134"/>
      <c r="F50" s="134"/>
      <c r="G50" s="134"/>
      <c r="H50" s="56">
        <f>'Analysis Sheet'!O86</f>
        <v>0</v>
      </c>
      <c r="I50" s="25">
        <f>'Analysis Sheet'!O85</f>
        <v>0</v>
      </c>
      <c r="J50" s="56">
        <f>'Analysis Sheet'!P86</f>
        <v>0</v>
      </c>
      <c r="K50" s="25">
        <f>'Analysis Sheet'!P85</f>
        <v>0</v>
      </c>
    </row>
    <row r="51" spans="3:11" x14ac:dyDescent="0.25"/>
    <row r="52" spans="3:11" x14ac:dyDescent="0.25"/>
    <row r="53" spans="3:11" x14ac:dyDescent="0.25"/>
    <row r="54" spans="3:11" x14ac:dyDescent="0.25"/>
    <row r="55" spans="3:11" x14ac:dyDescent="0.25"/>
    <row r="64" spans="3:11" x14ac:dyDescent="0.25"/>
    <row r="65" x14ac:dyDescent="0.25"/>
    <row r="66" x14ac:dyDescent="0.25"/>
    <row r="67" x14ac:dyDescent="0.25"/>
  </sheetData>
  <mergeCells count="58">
    <mergeCell ref="G3:J4"/>
    <mergeCell ref="K15:L15"/>
    <mergeCell ref="G6:H6"/>
    <mergeCell ref="G7:H7"/>
    <mergeCell ref="J14:K14"/>
    <mergeCell ref="C10:G10"/>
    <mergeCell ref="C13:G13"/>
    <mergeCell ref="J9:K9"/>
    <mergeCell ref="J10:K10"/>
    <mergeCell ref="J11:K11"/>
    <mergeCell ref="J12:K12"/>
    <mergeCell ref="J13:K13"/>
    <mergeCell ref="C18:E18"/>
    <mergeCell ref="C19:E19"/>
    <mergeCell ref="C20:E20"/>
    <mergeCell ref="I6:K6"/>
    <mergeCell ref="I7:K7"/>
    <mergeCell ref="H14:I14"/>
    <mergeCell ref="H9:I9"/>
    <mergeCell ref="F16:H16"/>
    <mergeCell ref="C14:G14"/>
    <mergeCell ref="I16:K16"/>
    <mergeCell ref="C11:G11"/>
    <mergeCell ref="C12:G12"/>
    <mergeCell ref="H10:I10"/>
    <mergeCell ref="H11:I11"/>
    <mergeCell ref="H12:I12"/>
    <mergeCell ref="H13:I13"/>
    <mergeCell ref="C21:E21"/>
    <mergeCell ref="C22:E22"/>
    <mergeCell ref="C23:E23"/>
    <mergeCell ref="C24:E24"/>
    <mergeCell ref="C26:E26"/>
    <mergeCell ref="C25:E25"/>
    <mergeCell ref="H37:I37"/>
    <mergeCell ref="C27:E27"/>
    <mergeCell ref="C34:G34"/>
    <mergeCell ref="C35:G35"/>
    <mergeCell ref="C33:G33"/>
    <mergeCell ref="C29:G29"/>
    <mergeCell ref="C32:G32"/>
    <mergeCell ref="C31:G31"/>
    <mergeCell ref="C50:G50"/>
    <mergeCell ref="H29:I29"/>
    <mergeCell ref="J29:K29"/>
    <mergeCell ref="J37:K37"/>
    <mergeCell ref="J45:K45"/>
    <mergeCell ref="H45:I45"/>
    <mergeCell ref="C47:G47"/>
    <mergeCell ref="C45:G45"/>
    <mergeCell ref="C48:G48"/>
    <mergeCell ref="C49:G49"/>
    <mergeCell ref="C42:G42"/>
    <mergeCell ref="C43:G43"/>
    <mergeCell ref="C37:G37"/>
    <mergeCell ref="C41:G41"/>
    <mergeCell ref="C40:G40"/>
    <mergeCell ref="C39:G39"/>
  </mergeCells>
  <conditionalFormatting sqref="H10 J10:J12">
    <cfRule type="containsText" dxfId="1" priority="1" operator="containsText" text="Yes">
      <formula>NOT(ISERROR(SEARCH("Yes",H10)))</formula>
    </cfRule>
    <cfRule type="containsText" dxfId="0" priority="2" operator="containsText" text="No">
      <formula>NOT(ISERROR(SEARCH("No",H10)))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87"/>
  <sheetViews>
    <sheetView topLeftCell="J69" workbookViewId="0">
      <selection activeCell="R88" sqref="R88"/>
    </sheetView>
  </sheetViews>
  <sheetFormatPr defaultRowHeight="15" x14ac:dyDescent="0.25"/>
  <cols>
    <col min="1" max="2" width="10.85546875" customWidth="1"/>
    <col min="3" max="3" width="19.7109375" customWidth="1"/>
    <col min="4" max="4" width="12.42578125" customWidth="1"/>
    <col min="5" max="13" width="11" customWidth="1"/>
    <col min="14" max="14" width="33.5703125" customWidth="1"/>
    <col min="15" max="15" width="15.28515625" customWidth="1"/>
    <col min="16" max="16" width="10.7109375" customWidth="1"/>
    <col min="19" max="19" width="11.140625" customWidth="1"/>
  </cols>
  <sheetData>
    <row r="1" spans="1:18" x14ac:dyDescent="0.25">
      <c r="A1" s="186" t="s">
        <v>33</v>
      </c>
      <c r="B1" s="186"/>
      <c r="C1" s="186"/>
      <c r="D1" s="4"/>
      <c r="E1" s="4"/>
      <c r="F1" s="4"/>
      <c r="G1" s="4"/>
      <c r="H1" s="4"/>
      <c r="I1" s="4"/>
      <c r="J1" s="4"/>
      <c r="K1" s="4"/>
      <c r="L1" s="4"/>
      <c r="M1" s="4"/>
    </row>
    <row r="2" spans="1:18" x14ac:dyDescent="0.25">
      <c r="A2" s="4"/>
      <c r="B2" s="4"/>
      <c r="C2" s="4"/>
      <c r="D2" s="5" t="s">
        <v>5</v>
      </c>
      <c r="E2" s="5" t="s">
        <v>6</v>
      </c>
      <c r="F2" s="5" t="s">
        <v>7</v>
      </c>
      <c r="G2" s="5" t="s">
        <v>8</v>
      </c>
      <c r="H2" s="5" t="s">
        <v>9</v>
      </c>
      <c r="I2" s="5" t="s">
        <v>10</v>
      </c>
      <c r="J2" s="5" t="s">
        <v>11</v>
      </c>
      <c r="K2" s="5" t="s">
        <v>12</v>
      </c>
      <c r="L2" s="5" t="s">
        <v>13</v>
      </c>
      <c r="M2" s="5" t="s">
        <v>14</v>
      </c>
      <c r="N2" s="8"/>
      <c r="O2" s="8" t="s">
        <v>34</v>
      </c>
      <c r="P2" s="3"/>
      <c r="Q2" s="3"/>
      <c r="R2" s="3"/>
    </row>
    <row r="3" spans="1:18" x14ac:dyDescent="0.25">
      <c r="A3" s="187" t="s">
        <v>16</v>
      </c>
      <c r="B3" s="187"/>
      <c r="C3" s="187"/>
      <c r="D3" s="46">
        <f>'Pre-Programme'!H17</f>
        <v>0</v>
      </c>
      <c r="E3" s="46">
        <f>'Pre-Programme'!I17</f>
        <v>0</v>
      </c>
      <c r="F3" s="46">
        <f>'Pre-Programme'!J17</f>
        <v>0</v>
      </c>
      <c r="G3" s="46">
        <f>'Pre-Programme'!K17</f>
        <v>0</v>
      </c>
      <c r="H3" s="46">
        <f>'Pre-Programme'!L17</f>
        <v>0</v>
      </c>
      <c r="I3" s="46">
        <f>'Pre-Programme'!M17</f>
        <v>0</v>
      </c>
      <c r="J3" s="46">
        <f>'Pre-Programme'!N17</f>
        <v>0</v>
      </c>
      <c r="K3" s="46">
        <f>'Pre-Programme'!O17</f>
        <v>0</v>
      </c>
      <c r="L3" s="46">
        <f>'Pre-Programme'!P17</f>
        <v>0</v>
      </c>
      <c r="M3" s="46">
        <f>'Pre-Programme'!Q17</f>
        <v>0</v>
      </c>
      <c r="N3" s="3"/>
      <c r="O3" s="9" t="s">
        <v>36</v>
      </c>
      <c r="P3" s="3" t="s">
        <v>38</v>
      </c>
      <c r="Q3" s="3"/>
      <c r="R3" s="3"/>
    </row>
    <row r="4" spans="1:18" x14ac:dyDescent="0.25">
      <c r="A4" s="178" t="s">
        <v>17</v>
      </c>
      <c r="B4" s="179"/>
      <c r="C4" s="180"/>
      <c r="D4" s="46">
        <f>'Pre-Programme'!H18</f>
        <v>0</v>
      </c>
      <c r="E4" s="46">
        <f>'Pre-Programme'!I18</f>
        <v>0</v>
      </c>
      <c r="F4" s="46">
        <f>'Pre-Programme'!J18</f>
        <v>0</v>
      </c>
      <c r="G4" s="46">
        <f>'Pre-Programme'!K18</f>
        <v>0</v>
      </c>
      <c r="H4" s="46">
        <f>'Pre-Programme'!L18</f>
        <v>0</v>
      </c>
      <c r="I4" s="46">
        <f>'Pre-Programme'!M18</f>
        <v>0</v>
      </c>
      <c r="J4" s="46">
        <f>'Pre-Programme'!N18</f>
        <v>0</v>
      </c>
      <c r="K4" s="46">
        <f>'Pre-Programme'!O18</f>
        <v>0</v>
      </c>
      <c r="L4" s="46">
        <f>'Pre-Programme'!P18</f>
        <v>0</v>
      </c>
      <c r="M4" s="46">
        <f>'Pre-Programme'!Q18</f>
        <v>0</v>
      </c>
      <c r="N4" s="7" t="s">
        <v>33</v>
      </c>
      <c r="O4" s="10" t="e">
        <f>(COUNTIF(D3:M3,"Yes"))/(COUNTIF(D3:M3,"&lt;&gt;0"))</f>
        <v>#DIV/0!</v>
      </c>
      <c r="P4" s="10" t="e">
        <f>(COUNTIF(D3:M3,"No"))/(COUNTIF(D3:M3,"&lt;&gt;0"))</f>
        <v>#DIV/0!</v>
      </c>
      <c r="Q4" s="3"/>
      <c r="R4" s="3"/>
    </row>
    <row r="5" spans="1:18" x14ac:dyDescent="0.25">
      <c r="A5" s="178" t="s">
        <v>18</v>
      </c>
      <c r="B5" s="179"/>
      <c r="C5" s="180"/>
      <c r="D5" s="47">
        <f>'Pre-Programme'!H19</f>
        <v>0</v>
      </c>
      <c r="E5" s="47">
        <f>'Pre-Programme'!I19</f>
        <v>0</v>
      </c>
      <c r="F5" s="47">
        <f>'Pre-Programme'!J19</f>
        <v>0</v>
      </c>
      <c r="G5" s="47">
        <f>'Pre-Programme'!K19</f>
        <v>0</v>
      </c>
      <c r="H5" s="47">
        <f>'Pre-Programme'!L19</f>
        <v>0</v>
      </c>
      <c r="I5" s="47">
        <f>'Pre-Programme'!M19</f>
        <v>0</v>
      </c>
      <c r="J5" s="47">
        <f>'Pre-Programme'!N19</f>
        <v>0</v>
      </c>
      <c r="K5" s="47">
        <f>'Pre-Programme'!O19</f>
        <v>0</v>
      </c>
      <c r="L5" s="47">
        <f>'Pre-Programme'!P19</f>
        <v>0</v>
      </c>
      <c r="M5" s="47">
        <f>'Pre-Programme'!Q19</f>
        <v>0</v>
      </c>
      <c r="N5" s="7" t="s">
        <v>92</v>
      </c>
      <c r="O5" s="10" t="e">
        <f>(COUNTIF(D20:M20,"Yes"))/(COUNTIF(D20:M20,"&lt;&gt;0"))</f>
        <v>#DIV/0!</v>
      </c>
      <c r="P5" s="10" t="e">
        <f>(COUNTIF(D20:M20,"No"))/(COUNTIF(D20:M20,"&lt;&gt;0"))</f>
        <v>#DIV/0!</v>
      </c>
      <c r="Q5" s="3"/>
      <c r="R5" s="3"/>
    </row>
    <row r="6" spans="1:18" x14ac:dyDescent="0.25">
      <c r="A6" s="178" t="s">
        <v>136</v>
      </c>
      <c r="B6" s="179"/>
      <c r="C6" s="180"/>
      <c r="D6" s="46">
        <f>'Pre-Programme'!H20</f>
        <v>0</v>
      </c>
      <c r="E6" s="46">
        <f>'Pre-Programme'!I20</f>
        <v>0</v>
      </c>
      <c r="F6" s="46">
        <f>'Pre-Programme'!J20</f>
        <v>0</v>
      </c>
      <c r="G6" s="46">
        <f>'Pre-Programme'!K20</f>
        <v>0</v>
      </c>
      <c r="H6" s="46">
        <f>'Pre-Programme'!L20</f>
        <v>0</v>
      </c>
      <c r="I6" s="46">
        <f>'Pre-Programme'!M20</f>
        <v>0</v>
      </c>
      <c r="J6" s="46">
        <f>'Pre-Programme'!N20</f>
        <v>0</v>
      </c>
      <c r="K6" s="46">
        <f>'Pre-Programme'!O20</f>
        <v>0</v>
      </c>
      <c r="L6" s="46">
        <f>'Pre-Programme'!P20</f>
        <v>0</v>
      </c>
      <c r="M6" s="46">
        <f>'Pre-Programme'!Q20</f>
        <v>0</v>
      </c>
      <c r="N6" s="7"/>
      <c r="O6" s="10"/>
      <c r="P6" s="10"/>
      <c r="Q6" s="3"/>
      <c r="R6" s="3"/>
    </row>
    <row r="7" spans="1:18" x14ac:dyDescent="0.25">
      <c r="A7" s="178" t="s">
        <v>23</v>
      </c>
      <c r="B7" s="179"/>
      <c r="C7" s="180"/>
      <c r="D7" s="46">
        <f>'Pre-Programme'!H21</f>
        <v>0</v>
      </c>
      <c r="E7" s="46">
        <f>'Pre-Programme'!I21</f>
        <v>0</v>
      </c>
      <c r="F7" s="46">
        <f>'Pre-Programme'!J21</f>
        <v>0</v>
      </c>
      <c r="G7" s="46">
        <f>'Pre-Programme'!K21</f>
        <v>0</v>
      </c>
      <c r="H7" s="46">
        <f>'Pre-Programme'!L21</f>
        <v>0</v>
      </c>
      <c r="I7" s="46">
        <f>'Pre-Programme'!M21</f>
        <v>0</v>
      </c>
      <c r="J7" s="46">
        <f>'Pre-Programme'!N21</f>
        <v>0</v>
      </c>
      <c r="K7" s="46">
        <f>'Pre-Programme'!O21</f>
        <v>0</v>
      </c>
      <c r="L7" s="46">
        <f>'Pre-Programme'!P21</f>
        <v>0</v>
      </c>
      <c r="M7" s="46">
        <f>'Pre-Programme'!Q21</f>
        <v>0</v>
      </c>
      <c r="N7" s="8"/>
      <c r="O7" s="8" t="s">
        <v>39</v>
      </c>
      <c r="P7" s="3"/>
      <c r="Q7" s="3"/>
    </row>
    <row r="8" spans="1:18" x14ac:dyDescent="0.25">
      <c r="A8" s="178" t="s">
        <v>24</v>
      </c>
      <c r="B8" s="179"/>
      <c r="C8" s="180"/>
      <c r="D8" s="46">
        <f>'Pre-Programme'!H22</f>
        <v>0</v>
      </c>
      <c r="E8" s="46">
        <f>'Pre-Programme'!I22</f>
        <v>0</v>
      </c>
      <c r="F8" s="46">
        <f>'Pre-Programme'!J22</f>
        <v>0</v>
      </c>
      <c r="G8" s="46">
        <f>'Pre-Programme'!K22</f>
        <v>0</v>
      </c>
      <c r="H8" s="46">
        <f>'Pre-Programme'!L22</f>
        <v>0</v>
      </c>
      <c r="I8" s="46">
        <f>'Pre-Programme'!M22</f>
        <v>0</v>
      </c>
      <c r="J8" s="46">
        <f>'Pre-Programme'!N22</f>
        <v>0</v>
      </c>
      <c r="K8" s="46">
        <f>'Pre-Programme'!O22</f>
        <v>0</v>
      </c>
      <c r="L8" s="46">
        <f>'Pre-Programme'!P22</f>
        <v>0</v>
      </c>
      <c r="M8" s="46">
        <f>'Pre-Programme'!Q22</f>
        <v>0</v>
      </c>
      <c r="N8" s="3"/>
      <c r="O8" s="9" t="s">
        <v>36</v>
      </c>
      <c r="P8" s="3" t="s">
        <v>38</v>
      </c>
    </row>
    <row r="9" spans="1:18" x14ac:dyDescent="0.25">
      <c r="A9" s="178" t="s">
        <v>25</v>
      </c>
      <c r="B9" s="179"/>
      <c r="C9" s="180"/>
      <c r="D9" s="46">
        <f>'Pre-Programme'!H23</f>
        <v>0</v>
      </c>
      <c r="E9" s="46">
        <f>'Pre-Programme'!I23</f>
        <v>0</v>
      </c>
      <c r="F9" s="46">
        <f>'Pre-Programme'!J23</f>
        <v>0</v>
      </c>
      <c r="G9" s="46">
        <f>'Pre-Programme'!K23</f>
        <v>0</v>
      </c>
      <c r="H9" s="46">
        <f>'Pre-Programme'!L23</f>
        <v>0</v>
      </c>
      <c r="I9" s="46">
        <f>'Pre-Programme'!M23</f>
        <v>0</v>
      </c>
      <c r="J9" s="46">
        <f>'Pre-Programme'!N23</f>
        <v>0</v>
      </c>
      <c r="K9" s="46">
        <f>'Pre-Programme'!O23</f>
        <v>0</v>
      </c>
      <c r="L9" s="46">
        <f>'Pre-Programme'!P23</f>
        <v>0</v>
      </c>
      <c r="M9" s="46">
        <f>'Pre-Programme'!Q23</f>
        <v>0</v>
      </c>
      <c r="N9" s="7" t="s">
        <v>33</v>
      </c>
      <c r="O9" s="10" t="e">
        <f>(COUNTIF(D4:M4,"Yes"))/(COUNTIF(D4:M4,"&lt;&gt;0"))</f>
        <v>#DIV/0!</v>
      </c>
      <c r="P9" s="10" t="e">
        <f>(COUNTIF(D4:M4,"No"))/(COUNTIF(D4:M4,"&lt;&gt;0"))</f>
        <v>#DIV/0!</v>
      </c>
    </row>
    <row r="10" spans="1:18" x14ac:dyDescent="0.25">
      <c r="A10" s="178" t="s">
        <v>20</v>
      </c>
      <c r="B10" s="179"/>
      <c r="C10" s="180"/>
      <c r="D10" s="46">
        <f>'Pre-Programme'!H24</f>
        <v>0</v>
      </c>
      <c r="E10" s="46">
        <f>'Pre-Programme'!I24</f>
        <v>0</v>
      </c>
      <c r="F10" s="46">
        <f>'Pre-Programme'!J24</f>
        <v>0</v>
      </c>
      <c r="G10" s="46">
        <f>'Pre-Programme'!K24</f>
        <v>0</v>
      </c>
      <c r="H10" s="46">
        <f>'Pre-Programme'!L24</f>
        <v>0</v>
      </c>
      <c r="I10" s="46">
        <f>'Pre-Programme'!M24</f>
        <v>0</v>
      </c>
      <c r="J10" s="46">
        <f>'Pre-Programme'!N24</f>
        <v>0</v>
      </c>
      <c r="K10" s="46">
        <f>'Pre-Programme'!O24</f>
        <v>0</v>
      </c>
      <c r="L10" s="46">
        <f>'Pre-Programme'!P24</f>
        <v>0</v>
      </c>
      <c r="M10" s="46">
        <f>'Pre-Programme'!Q24</f>
        <v>0</v>
      </c>
      <c r="N10" s="7" t="s">
        <v>92</v>
      </c>
      <c r="O10" s="10" t="e">
        <f>(COUNTIF(D21:M21,"Yes"))/(COUNTIF(D21:M21,"&lt;&gt;0"))</f>
        <v>#DIV/0!</v>
      </c>
      <c r="P10" s="10" t="e">
        <f>(COUNTIF(D21:M21,"No"))/(COUNTIF(D21:M21,"&lt;&gt;0"))</f>
        <v>#DIV/0!</v>
      </c>
    </row>
    <row r="11" spans="1:18" x14ac:dyDescent="0.25">
      <c r="A11" s="178" t="s">
        <v>27</v>
      </c>
      <c r="B11" s="179"/>
      <c r="C11" s="180"/>
      <c r="D11" s="46">
        <f>'Pre-Programme'!H25</f>
        <v>0</v>
      </c>
      <c r="E11" s="46">
        <f>'Pre-Programme'!I25</f>
        <v>0</v>
      </c>
      <c r="F11" s="46">
        <f>'Pre-Programme'!J25</f>
        <v>0</v>
      </c>
      <c r="G11" s="46">
        <f>'Pre-Programme'!K25</f>
        <v>0</v>
      </c>
      <c r="H11" s="46">
        <f>'Pre-Programme'!L25</f>
        <v>0</v>
      </c>
      <c r="I11" s="46">
        <f>'Pre-Programme'!M25</f>
        <v>0</v>
      </c>
      <c r="J11" s="46">
        <f>'Pre-Programme'!N25</f>
        <v>0</v>
      </c>
      <c r="K11" s="46">
        <f>'Pre-Programme'!O25</f>
        <v>0</v>
      </c>
      <c r="L11" s="46">
        <f>'Pre-Programme'!P25</f>
        <v>0</v>
      </c>
      <c r="M11" s="46">
        <f>'Pre-Programme'!Q25</f>
        <v>0</v>
      </c>
    </row>
    <row r="12" spans="1:18" x14ac:dyDescent="0.25">
      <c r="A12" s="178" t="s">
        <v>28</v>
      </c>
      <c r="B12" s="179"/>
      <c r="C12" s="180"/>
      <c r="D12" s="46">
        <f>'Pre-Programme'!H26</f>
        <v>0</v>
      </c>
      <c r="E12" s="46">
        <f>'Pre-Programme'!I26</f>
        <v>0</v>
      </c>
      <c r="F12" s="46">
        <f>'Pre-Programme'!J26</f>
        <v>0</v>
      </c>
      <c r="G12" s="46">
        <f>'Pre-Programme'!K26</f>
        <v>0</v>
      </c>
      <c r="H12" s="46">
        <f>'Pre-Programme'!L26</f>
        <v>0</v>
      </c>
      <c r="I12" s="46">
        <f>'Pre-Programme'!M26</f>
        <v>0</v>
      </c>
      <c r="J12" s="46">
        <f>'Pre-Programme'!N26</f>
        <v>0</v>
      </c>
      <c r="K12" s="46">
        <f>'Pre-Programme'!O26</f>
        <v>0</v>
      </c>
      <c r="L12" s="46">
        <f>'Pre-Programme'!P26</f>
        <v>0</v>
      </c>
      <c r="M12" s="46">
        <f>'Pre-Programme'!Q26</f>
        <v>0</v>
      </c>
      <c r="N12" s="8"/>
      <c r="O12" s="8" t="s">
        <v>40</v>
      </c>
      <c r="P12" s="3"/>
      <c r="Q12" s="3"/>
    </row>
    <row r="13" spans="1:18" x14ac:dyDescent="0.25">
      <c r="A13" s="178" t="s">
        <v>29</v>
      </c>
      <c r="B13" s="179"/>
      <c r="C13" s="180"/>
      <c r="D13" s="46">
        <f>'Pre-Programme'!H27</f>
        <v>0</v>
      </c>
      <c r="E13" s="46">
        <f>'Pre-Programme'!I27</f>
        <v>0</v>
      </c>
      <c r="F13" s="46">
        <f>'Pre-Programme'!J27</f>
        <v>0</v>
      </c>
      <c r="G13" s="46">
        <f>'Pre-Programme'!K27</f>
        <v>0</v>
      </c>
      <c r="H13" s="46">
        <f>'Pre-Programme'!L27</f>
        <v>0</v>
      </c>
      <c r="I13" s="46">
        <f>'Pre-Programme'!M27</f>
        <v>0</v>
      </c>
      <c r="J13" s="46">
        <f>'Pre-Programme'!N27</f>
        <v>0</v>
      </c>
      <c r="K13" s="46">
        <f>'Pre-Programme'!O27</f>
        <v>0</v>
      </c>
      <c r="L13" s="46">
        <f>'Pre-Programme'!P27</f>
        <v>0</v>
      </c>
      <c r="M13" s="46">
        <f>'Pre-Programme'!Q27</f>
        <v>0</v>
      </c>
      <c r="N13" s="3"/>
      <c r="O13" s="9" t="s">
        <v>36</v>
      </c>
      <c r="P13" s="3" t="s">
        <v>38</v>
      </c>
    </row>
    <row r="14" spans="1:18" x14ac:dyDescent="0.25">
      <c r="A14" s="178" t="s">
        <v>37</v>
      </c>
      <c r="B14" s="179"/>
      <c r="C14" s="180"/>
      <c r="D14" s="46" t="str">
        <f xml:space="preserve"> IF(D13=0,"n/a",'Pre-Programme'!H28)</f>
        <v>n/a</v>
      </c>
      <c r="E14" s="46" t="str">
        <f xml:space="preserve"> IF(E13=0,"n/a",'Pre-Programme'!I28)</f>
        <v>n/a</v>
      </c>
      <c r="F14" s="46" t="str">
        <f xml:space="preserve"> IF(F13=0,"n/a",'Pre-Programme'!J28)</f>
        <v>n/a</v>
      </c>
      <c r="G14" s="46" t="str">
        <f xml:space="preserve"> IF(G13=0,"n/a",'Pre-Programme'!K28)</f>
        <v>n/a</v>
      </c>
      <c r="H14" s="46" t="str">
        <f xml:space="preserve"> IF(H13=0,"n/a",'Pre-Programme'!L28)</f>
        <v>n/a</v>
      </c>
      <c r="I14" s="46" t="str">
        <f xml:space="preserve"> IF(I13=0,"n/a",'Pre-Programme'!M28)</f>
        <v>n/a</v>
      </c>
      <c r="J14" s="46" t="str">
        <f xml:space="preserve"> IF(J13=0,"n/a",'Pre-Programme'!N28)</f>
        <v>n/a</v>
      </c>
      <c r="K14" s="46" t="str">
        <f xml:space="preserve"> IF(K13=0,"n/a",'Pre-Programme'!O28)</f>
        <v>n/a</v>
      </c>
      <c r="L14" s="46" t="str">
        <f xml:space="preserve"> IF(L13=0,"n/a",'Pre-Programme'!P28)</f>
        <v>n/a</v>
      </c>
      <c r="M14" s="46" t="str">
        <f xml:space="preserve"> IF(M13=0,"n/a",'Pre-Programme'!Q28)</f>
        <v>n/a</v>
      </c>
      <c r="N14" s="7" t="s">
        <v>33</v>
      </c>
      <c r="O14" s="10" t="e">
        <f>(COUNTIF(D5:M5,"Yes"))/(COUNTIF(D5:M5,"&lt;&gt;0"))</f>
        <v>#DIV/0!</v>
      </c>
      <c r="P14" s="10" t="e">
        <f>(COUNTIF(D5:M5,"No"))/(COUNTIF(D5:M5,"&lt;&gt;0"))</f>
        <v>#DIV/0!</v>
      </c>
    </row>
    <row r="15" spans="1:18" x14ac:dyDescent="0.25">
      <c r="A15" s="181" t="s">
        <v>48</v>
      </c>
      <c r="B15" s="181"/>
      <c r="C15" s="181"/>
      <c r="D15" s="46" t="str">
        <f t="shared" ref="D15:M15" si="0">IF(D13=D14,"Yes","No")</f>
        <v>No</v>
      </c>
      <c r="E15" s="46" t="str">
        <f t="shared" si="0"/>
        <v>No</v>
      </c>
      <c r="F15" s="46" t="str">
        <f t="shared" si="0"/>
        <v>No</v>
      </c>
      <c r="G15" s="46" t="str">
        <f t="shared" si="0"/>
        <v>No</v>
      </c>
      <c r="H15" s="46" t="str">
        <f t="shared" si="0"/>
        <v>No</v>
      </c>
      <c r="I15" s="46" t="str">
        <f t="shared" si="0"/>
        <v>No</v>
      </c>
      <c r="J15" s="46" t="str">
        <f t="shared" si="0"/>
        <v>No</v>
      </c>
      <c r="K15" s="46" t="str">
        <f t="shared" si="0"/>
        <v>No</v>
      </c>
      <c r="L15" s="46" t="str">
        <f t="shared" si="0"/>
        <v>No</v>
      </c>
      <c r="M15" s="46" t="str">
        <f t="shared" si="0"/>
        <v>No</v>
      </c>
      <c r="N15" s="7" t="s">
        <v>92</v>
      </c>
      <c r="O15" s="10" t="e">
        <f>(COUNTIF(D22:M22,"Yes"))/(COUNTIF(D22:M22,"&lt;&gt;0"))</f>
        <v>#DIV/0!</v>
      </c>
      <c r="P15" s="10" t="e">
        <f>(COUNTIF(D22:M22,"No"))/(COUNTIF(D22:M22,"&lt;&gt;0"))</f>
        <v>#DIV/0!</v>
      </c>
    </row>
    <row r="16" spans="1:18" x14ac:dyDescent="0.25">
      <c r="A16" s="183" t="s">
        <v>101</v>
      </c>
      <c r="B16" s="184"/>
      <c r="C16" s="185"/>
      <c r="D16" s="40">
        <f>'Pre-Programme'!H30</f>
        <v>0</v>
      </c>
      <c r="E16" s="40">
        <f>'Pre-Programme'!I30</f>
        <v>0</v>
      </c>
      <c r="F16" s="40">
        <f>'Pre-Programme'!J30</f>
        <v>0</v>
      </c>
      <c r="G16" s="40">
        <f>'Pre-Programme'!K30</f>
        <v>0</v>
      </c>
      <c r="H16" s="40">
        <f>'Pre-Programme'!L30</f>
        <v>0</v>
      </c>
      <c r="I16" s="40">
        <f>'Pre-Programme'!M30</f>
        <v>0</v>
      </c>
      <c r="J16" s="40">
        <f>'Pre-Programme'!N30</f>
        <v>0</v>
      </c>
      <c r="K16" s="40">
        <f>'Pre-Programme'!O30</f>
        <v>0</v>
      </c>
      <c r="L16" s="40">
        <f>'Pre-Programme'!P30</f>
        <v>0</v>
      </c>
      <c r="M16" s="40">
        <f>'Pre-Programme'!Q30</f>
        <v>0</v>
      </c>
      <c r="N16" s="7"/>
      <c r="O16" s="10"/>
      <c r="P16" s="10"/>
    </row>
    <row r="17" spans="1:19" x14ac:dyDescent="0.25">
      <c r="A17" s="183" t="s">
        <v>102</v>
      </c>
      <c r="B17" s="184"/>
      <c r="C17" s="185"/>
      <c r="D17" s="40"/>
      <c r="E17" s="40"/>
      <c r="F17" s="40"/>
      <c r="G17" s="40"/>
      <c r="H17" s="40"/>
      <c r="I17" s="40"/>
      <c r="J17" s="40"/>
      <c r="K17" s="40"/>
      <c r="L17" s="40"/>
      <c r="M17" s="40"/>
      <c r="N17" s="8"/>
      <c r="O17" s="8" t="s">
        <v>139</v>
      </c>
      <c r="P17" s="3"/>
    </row>
    <row r="18" spans="1:19" x14ac:dyDescent="0.25">
      <c r="A18" s="186" t="s">
        <v>92</v>
      </c>
      <c r="B18" s="186"/>
      <c r="C18" s="186"/>
      <c r="D18" s="4"/>
      <c r="E18" s="4"/>
      <c r="F18" s="4"/>
      <c r="G18" s="4"/>
      <c r="H18" s="4"/>
      <c r="I18" s="4"/>
      <c r="J18" s="4"/>
      <c r="K18" s="4"/>
      <c r="L18" s="4"/>
      <c r="M18" s="4"/>
      <c r="N18" s="3"/>
      <c r="O18" s="9" t="s">
        <v>36</v>
      </c>
      <c r="P18" s="3" t="s">
        <v>38</v>
      </c>
    </row>
    <row r="19" spans="1:19" x14ac:dyDescent="0.25">
      <c r="A19" s="4"/>
      <c r="B19" s="4"/>
      <c r="C19" s="4"/>
      <c r="D19" s="5" t="s">
        <v>5</v>
      </c>
      <c r="E19" s="5" t="s">
        <v>6</v>
      </c>
      <c r="F19" s="5" t="s">
        <v>7</v>
      </c>
      <c r="G19" s="5" t="s">
        <v>8</v>
      </c>
      <c r="H19" s="5" t="s">
        <v>9</v>
      </c>
      <c r="I19" s="5" t="s">
        <v>10</v>
      </c>
      <c r="J19" s="5" t="s">
        <v>11</v>
      </c>
      <c r="K19" s="5" t="s">
        <v>12</v>
      </c>
      <c r="L19" s="5" t="s">
        <v>13</v>
      </c>
      <c r="M19" s="5" t="s">
        <v>14</v>
      </c>
      <c r="N19" s="7" t="s">
        <v>33</v>
      </c>
      <c r="O19" s="10" t="e">
        <f>(COUNTIF(D11:M11,"Yes"))/(COUNTIF(D11:M11,"&lt;&gt;0"))</f>
        <v>#DIV/0!</v>
      </c>
      <c r="P19" s="10" t="e">
        <f>(COUNTIF(D11:M11,"No"))/(COUNTIF(D11:M11,"&lt;&gt;0"))</f>
        <v>#DIV/0!</v>
      </c>
    </row>
    <row r="20" spans="1:19" x14ac:dyDescent="0.25">
      <c r="A20" s="187" t="s">
        <v>16</v>
      </c>
      <c r="B20" s="187"/>
      <c r="C20" s="187"/>
      <c r="D20" s="6">
        <f>'Post-Programme'!H17</f>
        <v>0</v>
      </c>
      <c r="E20" s="6">
        <f>'Post-Programme'!I17</f>
        <v>0</v>
      </c>
      <c r="F20" s="6">
        <f>'Post-Programme'!J17</f>
        <v>0</v>
      </c>
      <c r="G20" s="6">
        <f>'Post-Programme'!K17</f>
        <v>0</v>
      </c>
      <c r="H20" s="6">
        <f>'Post-Programme'!L17</f>
        <v>0</v>
      </c>
      <c r="I20" s="6">
        <f>'Post-Programme'!M17</f>
        <v>0</v>
      </c>
      <c r="J20" s="6">
        <f>'Post-Programme'!N17</f>
        <v>0</v>
      </c>
      <c r="K20" s="6">
        <f>'Post-Programme'!O17</f>
        <v>0</v>
      </c>
      <c r="L20" s="6">
        <f>'Post-Programme'!P17</f>
        <v>0</v>
      </c>
      <c r="M20" s="6">
        <f>'Post-Programme'!Q17</f>
        <v>0</v>
      </c>
      <c r="N20" s="7" t="s">
        <v>92</v>
      </c>
      <c r="O20" s="10" t="e">
        <f>(COUNTIF(D28:M28,"Yes"))/(COUNTIF(D28:M28,"&lt;&gt;0"))</f>
        <v>#DIV/0!</v>
      </c>
      <c r="P20" s="10" t="e">
        <f>(COUNTIF(D28:M28,"No"))/(COUNTIF(D28:M28,"&lt;&gt;0"))</f>
        <v>#DIV/0!</v>
      </c>
    </row>
    <row r="21" spans="1:19" x14ac:dyDescent="0.25">
      <c r="A21" s="178" t="s">
        <v>17</v>
      </c>
      <c r="B21" s="179"/>
      <c r="C21" s="180"/>
      <c r="D21" s="6">
        <f>'Post-Programme'!H18</f>
        <v>0</v>
      </c>
      <c r="E21" s="6">
        <f>'Post-Programme'!I18</f>
        <v>0</v>
      </c>
      <c r="F21" s="6">
        <f>'Post-Programme'!J18</f>
        <v>0</v>
      </c>
      <c r="G21" s="6">
        <f>'Post-Programme'!K18</f>
        <v>0</v>
      </c>
      <c r="H21" s="6">
        <f>'Post-Programme'!L18</f>
        <v>0</v>
      </c>
      <c r="I21" s="6">
        <f>'Post-Programme'!M18</f>
        <v>0</v>
      </c>
      <c r="J21" s="6">
        <f>'Post-Programme'!N18</f>
        <v>0</v>
      </c>
      <c r="K21" s="6">
        <f>'Post-Programme'!O18</f>
        <v>0</v>
      </c>
      <c r="L21" s="6">
        <f>'Post-Programme'!P18</f>
        <v>0</v>
      </c>
      <c r="M21" s="6">
        <f>'Post-Programme'!Q18</f>
        <v>0</v>
      </c>
      <c r="N21" s="7"/>
      <c r="O21" s="10"/>
      <c r="P21" s="10"/>
    </row>
    <row r="22" spans="1:19" x14ac:dyDescent="0.25">
      <c r="A22" s="178" t="s">
        <v>18</v>
      </c>
      <c r="B22" s="179"/>
      <c r="C22" s="180"/>
      <c r="D22" s="6">
        <f>'Post-Programme'!H19</f>
        <v>0</v>
      </c>
      <c r="E22" s="6">
        <f>'Post-Programme'!I19</f>
        <v>0</v>
      </c>
      <c r="F22" s="6">
        <f>'Post-Programme'!J19</f>
        <v>0</v>
      </c>
      <c r="G22" s="6">
        <f>'Post-Programme'!K19</f>
        <v>0</v>
      </c>
      <c r="H22" s="6">
        <f>'Post-Programme'!L19</f>
        <v>0</v>
      </c>
      <c r="I22" s="6">
        <f>'Post-Programme'!M19</f>
        <v>0</v>
      </c>
      <c r="J22" s="6">
        <f>'Post-Programme'!N19</f>
        <v>0</v>
      </c>
      <c r="K22" s="6">
        <f>'Post-Programme'!O19</f>
        <v>0</v>
      </c>
      <c r="L22" s="6">
        <f>'Post-Programme'!P19</f>
        <v>0</v>
      </c>
      <c r="M22" s="6">
        <f>'Post-Programme'!Q19</f>
        <v>0</v>
      </c>
      <c r="N22" s="7"/>
      <c r="O22" s="10"/>
      <c r="P22" s="10"/>
    </row>
    <row r="23" spans="1:19" x14ac:dyDescent="0.25">
      <c r="A23" s="178" t="s">
        <v>21</v>
      </c>
      <c r="B23" s="179"/>
      <c r="C23" s="180"/>
      <c r="D23" s="6">
        <f>'Post-Programme'!H20</f>
        <v>0</v>
      </c>
      <c r="E23" s="6">
        <f>'Post-Programme'!I20</f>
        <v>0</v>
      </c>
      <c r="F23" s="6">
        <f>'Post-Programme'!J20</f>
        <v>0</v>
      </c>
      <c r="G23" s="6">
        <f>'Post-Programme'!K20</f>
        <v>0</v>
      </c>
      <c r="H23" s="6">
        <f>'Post-Programme'!L20</f>
        <v>0</v>
      </c>
      <c r="I23" s="6">
        <f>'Post-Programme'!M20</f>
        <v>0</v>
      </c>
      <c r="J23" s="6">
        <f>'Post-Programme'!N20</f>
        <v>0</v>
      </c>
      <c r="K23" s="6">
        <f>'Post-Programme'!O20</f>
        <v>0</v>
      </c>
      <c r="L23" s="6">
        <f>'Post-Programme'!P20</f>
        <v>0</v>
      </c>
      <c r="M23" s="6">
        <f>'Post-Programme'!Q20</f>
        <v>0</v>
      </c>
      <c r="N23" s="7"/>
      <c r="O23" s="10"/>
      <c r="P23" s="10"/>
    </row>
    <row r="24" spans="1:19" x14ac:dyDescent="0.25">
      <c r="A24" s="178" t="s">
        <v>23</v>
      </c>
      <c r="B24" s="179"/>
      <c r="C24" s="180"/>
      <c r="D24" s="6">
        <f>'Post-Programme'!H21</f>
        <v>0</v>
      </c>
      <c r="E24" s="6">
        <f>'Post-Programme'!I21</f>
        <v>0</v>
      </c>
      <c r="F24" s="6">
        <f>'Post-Programme'!J21</f>
        <v>0</v>
      </c>
      <c r="G24" s="6">
        <f>'Post-Programme'!K21</f>
        <v>0</v>
      </c>
      <c r="H24" s="6">
        <f>'Post-Programme'!L21</f>
        <v>0</v>
      </c>
      <c r="I24" s="6">
        <f>'Post-Programme'!M21</f>
        <v>0</v>
      </c>
      <c r="J24" s="6">
        <f>'Post-Programme'!N21</f>
        <v>0</v>
      </c>
      <c r="K24" s="6">
        <f>'Post-Programme'!O21</f>
        <v>0</v>
      </c>
      <c r="L24" s="6">
        <f>'Post-Programme'!P21</f>
        <v>0</v>
      </c>
      <c r="M24" s="6">
        <f>'Post-Programme'!Q21</f>
        <v>0</v>
      </c>
      <c r="N24" s="7"/>
      <c r="O24" s="10"/>
      <c r="P24" s="10"/>
    </row>
    <row r="25" spans="1:19" x14ac:dyDescent="0.25">
      <c r="A25" s="178" t="s">
        <v>24</v>
      </c>
      <c r="B25" s="179"/>
      <c r="C25" s="180"/>
      <c r="D25" s="6">
        <f>'Post-Programme'!H22</f>
        <v>0</v>
      </c>
      <c r="E25" s="6">
        <f>'Post-Programme'!I22</f>
        <v>0</v>
      </c>
      <c r="F25" s="6">
        <f>'Post-Programme'!J22</f>
        <v>0</v>
      </c>
      <c r="G25" s="6">
        <f>'Post-Programme'!K22</f>
        <v>0</v>
      </c>
      <c r="H25" s="6">
        <f>'Post-Programme'!L22</f>
        <v>0</v>
      </c>
      <c r="I25" s="6">
        <f>'Post-Programme'!M22</f>
        <v>0</v>
      </c>
      <c r="J25" s="6">
        <f>'Post-Programme'!N22</f>
        <v>0</v>
      </c>
      <c r="K25" s="6">
        <f>'Post-Programme'!O22</f>
        <v>0</v>
      </c>
      <c r="L25" s="6">
        <f>'Post-Programme'!P22</f>
        <v>0</v>
      </c>
      <c r="M25" s="6">
        <f>'Post-Programme'!Q22</f>
        <v>0</v>
      </c>
    </row>
    <row r="26" spans="1:19" x14ac:dyDescent="0.25">
      <c r="A26" s="178" t="s">
        <v>25</v>
      </c>
      <c r="B26" s="179"/>
      <c r="C26" s="180"/>
      <c r="D26" s="6">
        <f>'Post-Programme'!H23</f>
        <v>0</v>
      </c>
      <c r="E26" s="6">
        <f>'Post-Programme'!I23</f>
        <v>0</v>
      </c>
      <c r="F26" s="6">
        <f>'Post-Programme'!J23</f>
        <v>0</v>
      </c>
      <c r="G26" s="6">
        <f>'Post-Programme'!K23</f>
        <v>0</v>
      </c>
      <c r="H26" s="6">
        <f>'Post-Programme'!L23</f>
        <v>0</v>
      </c>
      <c r="I26" s="6">
        <f>'Post-Programme'!M23</f>
        <v>0</v>
      </c>
      <c r="J26" s="6">
        <f>'Post-Programme'!N23</f>
        <v>0</v>
      </c>
      <c r="K26" s="6">
        <f>'Post-Programme'!O23</f>
        <v>0</v>
      </c>
      <c r="L26" s="6">
        <f>'Post-Programme'!P23</f>
        <v>0</v>
      </c>
      <c r="M26" s="6">
        <f>'Post-Programme'!Q23</f>
        <v>0</v>
      </c>
      <c r="N26" s="8"/>
      <c r="O26" s="8" t="s">
        <v>41</v>
      </c>
      <c r="P26" s="3"/>
      <c r="Q26" s="3"/>
    </row>
    <row r="27" spans="1:19" x14ac:dyDescent="0.25">
      <c r="A27" s="178" t="s">
        <v>20</v>
      </c>
      <c r="B27" s="179"/>
      <c r="C27" s="180"/>
      <c r="D27" s="6">
        <f>'Post-Programme'!H24</f>
        <v>0</v>
      </c>
      <c r="E27" s="6">
        <f>'Post-Programme'!I24</f>
        <v>0</v>
      </c>
      <c r="F27" s="6">
        <f>'Post-Programme'!J24</f>
        <v>0</v>
      </c>
      <c r="G27" s="6">
        <f>'Post-Programme'!K24</f>
        <v>0</v>
      </c>
      <c r="H27" s="6">
        <f>'Post-Programme'!L24</f>
        <v>0</v>
      </c>
      <c r="I27" s="6">
        <f>'Post-Programme'!M24</f>
        <v>0</v>
      </c>
      <c r="J27" s="6">
        <f>'Post-Programme'!N24</f>
        <v>0</v>
      </c>
      <c r="K27" s="6">
        <f>'Post-Programme'!O24</f>
        <v>0</v>
      </c>
      <c r="L27" s="6">
        <f>'Post-Programme'!P24</f>
        <v>0</v>
      </c>
      <c r="M27" s="6">
        <f>'Post-Programme'!Q24</f>
        <v>0</v>
      </c>
      <c r="N27" s="3"/>
      <c r="O27" s="9" t="s">
        <v>36</v>
      </c>
      <c r="P27" s="3" t="s">
        <v>38</v>
      </c>
    </row>
    <row r="28" spans="1:19" x14ac:dyDescent="0.25">
      <c r="A28" s="178" t="s">
        <v>27</v>
      </c>
      <c r="B28" s="179"/>
      <c r="C28" s="180"/>
      <c r="D28" s="6">
        <f>'Post-Programme'!H24</f>
        <v>0</v>
      </c>
      <c r="E28" s="6">
        <f>'Post-Programme'!I24</f>
        <v>0</v>
      </c>
      <c r="F28" s="6">
        <f>'Post-Programme'!J24</f>
        <v>0</v>
      </c>
      <c r="G28" s="6">
        <f>'Post-Programme'!K24</f>
        <v>0</v>
      </c>
      <c r="H28" s="6">
        <f>'Post-Programme'!L24</f>
        <v>0</v>
      </c>
      <c r="I28" s="6">
        <f>'Post-Programme'!M24</f>
        <v>0</v>
      </c>
      <c r="J28" s="6">
        <f>'Post-Programme'!N24</f>
        <v>0</v>
      </c>
      <c r="K28" s="6">
        <f>'Post-Programme'!O24</f>
        <v>0</v>
      </c>
      <c r="L28" s="6">
        <f>'Post-Programme'!P24</f>
        <v>0</v>
      </c>
      <c r="M28" s="6">
        <f>'Post-Programme'!Q24</f>
        <v>0</v>
      </c>
      <c r="N28" s="7" t="s">
        <v>33</v>
      </c>
      <c r="O28" s="10" t="e">
        <f>(COUNTIF($D$10:$M$10,"Yes"))/(COUNTIF($D$10:$M$10,"&lt;&gt;0"))</f>
        <v>#DIV/0!</v>
      </c>
      <c r="P28" s="10" t="e">
        <f>(COUNTIF($D$10:$M$10,"No"))/(COUNTIF($D$10:$M$10,"&lt;&gt;0"))</f>
        <v>#DIV/0!</v>
      </c>
    </row>
    <row r="29" spans="1:19" x14ac:dyDescent="0.25">
      <c r="A29" s="178" t="s">
        <v>28</v>
      </c>
      <c r="B29" s="179"/>
      <c r="C29" s="180"/>
      <c r="D29" s="6">
        <f>'Post-Programme'!H26</f>
        <v>0</v>
      </c>
      <c r="E29" s="6">
        <f>'Post-Programme'!I26</f>
        <v>0</v>
      </c>
      <c r="F29" s="6">
        <f>'Post-Programme'!J26</f>
        <v>0</v>
      </c>
      <c r="G29" s="6">
        <f>'Post-Programme'!K26</f>
        <v>0</v>
      </c>
      <c r="H29" s="6">
        <f>'Post-Programme'!L26</f>
        <v>0</v>
      </c>
      <c r="I29" s="6">
        <f>'Post-Programme'!M26</f>
        <v>0</v>
      </c>
      <c r="J29" s="6">
        <f>'Post-Programme'!N26</f>
        <v>0</v>
      </c>
      <c r="K29" s="6">
        <f>'Post-Programme'!O26</f>
        <v>0</v>
      </c>
      <c r="L29" s="6">
        <f>'Post-Programme'!P26</f>
        <v>0</v>
      </c>
      <c r="M29" s="6">
        <f>'Post-Programme'!Q26</f>
        <v>0</v>
      </c>
      <c r="N29" s="7" t="s">
        <v>92</v>
      </c>
      <c r="O29" s="10" t="e">
        <f>(COUNTIF($D$27:$M$27,"Yes"))/(COUNTIF($D$27:$M$27,"&lt;&gt;0"))</f>
        <v>#DIV/0!</v>
      </c>
      <c r="P29" s="10" t="e">
        <f>(COUNTIF($D$27:$M$27,"No"))/(COUNTIF($D$27:$M$27,"&lt;&gt;0"))</f>
        <v>#DIV/0!</v>
      </c>
    </row>
    <row r="30" spans="1:19" x14ac:dyDescent="0.25">
      <c r="A30" s="178" t="s">
        <v>29</v>
      </c>
      <c r="B30" s="179"/>
      <c r="C30" s="180"/>
      <c r="D30" s="6">
        <f>'Post-Programme'!H27</f>
        <v>0</v>
      </c>
      <c r="E30" s="6">
        <f>'Post-Programme'!I27</f>
        <v>0</v>
      </c>
      <c r="F30" s="6">
        <f>'Post-Programme'!J27</f>
        <v>0</v>
      </c>
      <c r="G30" s="6">
        <f>'Post-Programme'!K27</f>
        <v>0</v>
      </c>
      <c r="H30" s="6">
        <f>'Post-Programme'!L27</f>
        <v>0</v>
      </c>
      <c r="I30" s="6">
        <f>'Post-Programme'!M27</f>
        <v>0</v>
      </c>
      <c r="J30" s="6">
        <f>'Post-Programme'!N27</f>
        <v>0</v>
      </c>
      <c r="K30" s="6">
        <f>'Post-Programme'!O27</f>
        <v>0</v>
      </c>
      <c r="L30" s="6">
        <f>'Post-Programme'!P27</f>
        <v>0</v>
      </c>
      <c r="M30" s="6">
        <f>'Post-Programme'!Q27</f>
        <v>0</v>
      </c>
    </row>
    <row r="31" spans="1:19" x14ac:dyDescent="0.25">
      <c r="A31" s="178" t="s">
        <v>37</v>
      </c>
      <c r="B31" s="179"/>
      <c r="C31" s="180"/>
      <c r="D31" s="6" t="str">
        <f xml:space="preserve"> IF(D30=0,"n/a",'Post-Programme'!H28)</f>
        <v>n/a</v>
      </c>
      <c r="E31" s="6" t="str">
        <f xml:space="preserve"> IF(E30=0,"n/a",'Post-Programme'!I28)</f>
        <v>n/a</v>
      </c>
      <c r="F31" s="6" t="str">
        <f xml:space="preserve"> IF(F30=0,"n/a",'Post-Programme'!J28)</f>
        <v>n/a</v>
      </c>
      <c r="G31" s="6" t="str">
        <f xml:space="preserve"> IF(G30=0,"n/a",'Post-Programme'!K28)</f>
        <v>n/a</v>
      </c>
      <c r="H31" s="6" t="str">
        <f xml:space="preserve"> IF(H30=0,"n/a",'Post-Programme'!L28)</f>
        <v>n/a</v>
      </c>
      <c r="I31" s="6" t="str">
        <f xml:space="preserve"> IF(I30=0,"n/a",'Post-Programme'!M28)</f>
        <v>n/a</v>
      </c>
      <c r="J31" s="6" t="str">
        <f xml:space="preserve"> IF(J30=0,"n/a",'Post-Programme'!N28)</f>
        <v>n/a</v>
      </c>
      <c r="K31" s="6" t="str">
        <f xml:space="preserve"> IF(K30=0,"n/a",'Post-Programme'!O28)</f>
        <v>n/a</v>
      </c>
      <c r="L31" s="6" t="str">
        <f xml:space="preserve"> IF(L30=0,"n/a",'Post-Programme'!P28)</f>
        <v>n/a</v>
      </c>
      <c r="M31" s="6" t="str">
        <f xml:space="preserve"> IF(M30=0,"n/a",'Post-Programme'!Q28)</f>
        <v>n/a</v>
      </c>
      <c r="N31" s="8"/>
      <c r="O31" s="8" t="s">
        <v>42</v>
      </c>
      <c r="P31" s="3"/>
      <c r="Q31" s="3"/>
    </row>
    <row r="32" spans="1:19" x14ac:dyDescent="0.25">
      <c r="A32" s="181" t="s">
        <v>48</v>
      </c>
      <c r="B32" s="181"/>
      <c r="C32" s="181"/>
      <c r="D32" s="6" t="str">
        <f t="shared" ref="D32:M32" si="1">IF(D30=D31,"Yes","No")</f>
        <v>No</v>
      </c>
      <c r="E32" s="6" t="str">
        <f t="shared" si="1"/>
        <v>No</v>
      </c>
      <c r="F32" s="6" t="str">
        <f t="shared" si="1"/>
        <v>No</v>
      </c>
      <c r="G32" s="6" t="str">
        <f t="shared" si="1"/>
        <v>No</v>
      </c>
      <c r="H32" s="6" t="str">
        <f t="shared" si="1"/>
        <v>No</v>
      </c>
      <c r="I32" s="6" t="str">
        <f t="shared" si="1"/>
        <v>No</v>
      </c>
      <c r="J32" s="6" t="str">
        <f t="shared" si="1"/>
        <v>No</v>
      </c>
      <c r="K32" s="6" t="str">
        <f t="shared" si="1"/>
        <v>No</v>
      </c>
      <c r="L32" s="6" t="str">
        <f t="shared" si="1"/>
        <v>No</v>
      </c>
      <c r="M32" s="6" t="str">
        <f t="shared" si="1"/>
        <v>No</v>
      </c>
      <c r="N32" s="3"/>
      <c r="O32" s="9" t="s">
        <v>55</v>
      </c>
      <c r="P32" s="3" t="s">
        <v>30</v>
      </c>
      <c r="Q32" s="3" t="s">
        <v>56</v>
      </c>
      <c r="R32" s="3" t="s">
        <v>31</v>
      </c>
      <c r="S32" s="3" t="s">
        <v>78</v>
      </c>
    </row>
    <row r="33" spans="1:19" x14ac:dyDescent="0.25">
      <c r="A33" s="183" t="s">
        <v>101</v>
      </c>
      <c r="B33" s="184"/>
      <c r="C33" s="185"/>
      <c r="D33" s="6">
        <f>'Post-Programme'!H30</f>
        <v>0</v>
      </c>
      <c r="E33" s="6">
        <f>'Post-Programme'!I30</f>
        <v>0</v>
      </c>
      <c r="F33" s="6">
        <f>'Post-Programme'!J30</f>
        <v>0</v>
      </c>
      <c r="G33" s="6">
        <f>'Post-Programme'!K30</f>
        <v>0</v>
      </c>
      <c r="H33" s="6">
        <f>'Post-Programme'!L30</f>
        <v>0</v>
      </c>
      <c r="I33" s="6">
        <f>'Post-Programme'!M30</f>
        <v>0</v>
      </c>
      <c r="J33" s="6">
        <f>'Post-Programme'!N30</f>
        <v>0</v>
      </c>
      <c r="K33" s="6">
        <f>'Post-Programme'!O30</f>
        <v>0</v>
      </c>
      <c r="L33" s="6">
        <f>'Post-Programme'!P30</f>
        <v>0</v>
      </c>
      <c r="M33" s="6">
        <f>'Post-Programme'!Q30</f>
        <v>0</v>
      </c>
      <c r="N33" s="7" t="s">
        <v>33</v>
      </c>
      <c r="O33" s="10" t="e">
        <f>(COUNTIF(D13:M13,"Care Home"))/(COUNTIF(D13:M13,"&lt;&gt;0"))</f>
        <v>#DIV/0!</v>
      </c>
      <c r="P33" s="10" t="e">
        <f>(COUNTIF($D$13:$M$13,"Hospice"))/(COUNTIF($D$13:$M$13,"&lt;&gt;0"))</f>
        <v>#DIV/0!</v>
      </c>
      <c r="Q33" s="10" t="e">
        <f>(COUNTIF($D$13:$M$13,"Home"))/(COUNTIF($D$13:$M$13,"&lt;&gt;0"))</f>
        <v>#DIV/0!</v>
      </c>
      <c r="R33" s="10" t="e">
        <f>(COUNTIF($D$13:$M$13,"Hospital"))/(COUNTIF($D$13:$M$13,"&lt;&gt;0"))</f>
        <v>#DIV/0!</v>
      </c>
      <c r="S33" s="10" t="e">
        <f>(COUNTIF($D$13:$M$13,"Unrecorded"))/(COUNTIF($D$13:$M$13,"&lt;&gt;0"))</f>
        <v>#DIV/0!</v>
      </c>
    </row>
    <row r="34" spans="1:19" x14ac:dyDescent="0.25">
      <c r="N34" s="7" t="s">
        <v>92</v>
      </c>
      <c r="O34" s="10" t="e">
        <f>(COUNTIF($D$30:$M$30,"Care Home"))/(COUNTIF($D$30:$M$30,"&lt;&gt;0"))</f>
        <v>#DIV/0!</v>
      </c>
      <c r="P34" s="10" t="e">
        <f>(COUNTIF($D$30:$M$30,"Hospice"))/(COUNTIF($D$30:$M$30,"&lt;&gt;0"))</f>
        <v>#DIV/0!</v>
      </c>
      <c r="Q34" s="10" t="e">
        <f>(COUNTIF($D$30:$M$30,"Home"))/(COUNTIF($D$30:$M$30,"&lt;&gt;0"))</f>
        <v>#DIV/0!</v>
      </c>
      <c r="R34" s="10" t="e">
        <f>(COUNTIF($D$30:$M$30,"Hospital"))/(COUNTIF($D$30:$M$30,"&lt;&gt;0"))</f>
        <v>#DIV/0!</v>
      </c>
      <c r="S34" s="10" t="e">
        <f>(COUNTIF($D$30:$M$30,"Unrecorded"))/(COUNTIF($D$30:$M$30,"&lt;&gt;0"))</f>
        <v>#DIV/0!</v>
      </c>
    </row>
    <row r="35" spans="1:19" x14ac:dyDescent="0.25">
      <c r="D35" s="11" t="s">
        <v>35</v>
      </c>
      <c r="E35" s="11" t="s">
        <v>92</v>
      </c>
      <c r="N35" s="7"/>
      <c r="O35" s="10"/>
      <c r="P35" s="10"/>
      <c r="Q35" s="10"/>
      <c r="R35" s="10"/>
      <c r="S35" s="10"/>
    </row>
    <row r="36" spans="1:19" x14ac:dyDescent="0.25">
      <c r="A36" s="182" t="s">
        <v>44</v>
      </c>
      <c r="B36" s="182"/>
      <c r="C36" s="182"/>
      <c r="D36" s="12">
        <f>'Pre-Programme'!E11</f>
        <v>0</v>
      </c>
      <c r="E36" s="12">
        <f>'Post-Programme'!E11</f>
        <v>0</v>
      </c>
      <c r="N36" s="7"/>
      <c r="O36" s="10" t="s">
        <v>46</v>
      </c>
      <c r="P36" s="10"/>
      <c r="Q36" s="10"/>
      <c r="R36" s="10"/>
      <c r="S36" s="10"/>
    </row>
    <row r="37" spans="1:19" x14ac:dyDescent="0.25">
      <c r="A37" s="182" t="s">
        <v>45</v>
      </c>
      <c r="B37" s="182"/>
      <c r="C37" s="182"/>
      <c r="D37" s="12">
        <f>'Pre-Programme'!I14</f>
        <v>0</v>
      </c>
      <c r="E37" s="12">
        <f>'Post-Programme'!I14</f>
        <v>0</v>
      </c>
      <c r="N37" s="7"/>
      <c r="O37" s="10" t="s">
        <v>55</v>
      </c>
      <c r="P37" s="10" t="s">
        <v>30</v>
      </c>
      <c r="Q37" s="10" t="s">
        <v>56</v>
      </c>
      <c r="R37" s="10" t="s">
        <v>31</v>
      </c>
      <c r="S37" s="10" t="s">
        <v>47</v>
      </c>
    </row>
    <row r="38" spans="1:19" x14ac:dyDescent="0.25">
      <c r="N38" s="7" t="s">
        <v>33</v>
      </c>
      <c r="O38" s="10" t="str">
        <f>Summary!$I39</f>
        <v>No Data</v>
      </c>
      <c r="P38" s="10" t="str">
        <f>Summary!$I40</f>
        <v>No Data</v>
      </c>
      <c r="Q38" s="10" t="str">
        <f>Summary!$I41</f>
        <v>No Data</v>
      </c>
      <c r="R38" s="10" t="str">
        <f>Summary!$I42</f>
        <v>No Data</v>
      </c>
      <c r="S38" s="10" t="str">
        <f>Summary!$I43</f>
        <v>No Data</v>
      </c>
    </row>
    <row r="39" spans="1:19" x14ac:dyDescent="0.25">
      <c r="N39" s="7" t="s">
        <v>92</v>
      </c>
      <c r="O39" s="10" t="str">
        <f>Summary!$K39</f>
        <v>No Data</v>
      </c>
      <c r="P39" s="10" t="str">
        <f>Summary!$K40</f>
        <v>No Data</v>
      </c>
      <c r="Q39" s="10" t="str">
        <f>Summary!$K41</f>
        <v>No Data</v>
      </c>
      <c r="R39" s="10" t="str">
        <f>Summary!$K42</f>
        <v>No Data</v>
      </c>
      <c r="S39" s="10" t="str">
        <f>Summary!$K43</f>
        <v>No Data</v>
      </c>
    </row>
    <row r="40" spans="1:19" x14ac:dyDescent="0.25">
      <c r="N40" s="7"/>
      <c r="O40" s="10"/>
      <c r="P40" s="10"/>
      <c r="Q40" s="10"/>
      <c r="R40" s="10"/>
      <c r="S40" s="10"/>
    </row>
    <row r="41" spans="1:19" x14ac:dyDescent="0.25">
      <c r="D41" s="11" t="s">
        <v>35</v>
      </c>
      <c r="E41" s="11" t="s">
        <v>92</v>
      </c>
      <c r="N41" s="8"/>
      <c r="O41" s="8" t="s">
        <v>43</v>
      </c>
      <c r="P41" s="3"/>
      <c r="Q41" s="10"/>
      <c r="R41" s="10"/>
      <c r="S41" s="10"/>
    </row>
    <row r="42" spans="1:19" x14ac:dyDescent="0.25">
      <c r="A42" s="182" t="s">
        <v>98</v>
      </c>
      <c r="B42" s="182"/>
      <c r="C42" s="182"/>
      <c r="D42" s="12">
        <f>SUM('Pre-Programme'!H29:Q29)</f>
        <v>0</v>
      </c>
      <c r="E42" s="12">
        <f>SUM('Post-Programme'!H29:Q29)</f>
        <v>0</v>
      </c>
      <c r="N42" s="3"/>
      <c r="O42" s="9" t="s">
        <v>33</v>
      </c>
      <c r="P42" s="3" t="s">
        <v>92</v>
      </c>
    </row>
    <row r="43" spans="1:19" x14ac:dyDescent="0.25">
      <c r="N43" s="7"/>
      <c r="O43" s="13" t="e">
        <f>D37/D36</f>
        <v>#DIV/0!</v>
      </c>
      <c r="P43" s="13" t="e">
        <f>E37/E36</f>
        <v>#DIV/0!</v>
      </c>
      <c r="Q43" s="3"/>
    </row>
    <row r="45" spans="1:19" x14ac:dyDescent="0.25">
      <c r="N45" s="8"/>
      <c r="O45" s="8" t="s">
        <v>49</v>
      </c>
    </row>
    <row r="46" spans="1:19" x14ac:dyDescent="0.25">
      <c r="O46" s="48" t="s">
        <v>35</v>
      </c>
      <c r="P46" s="48" t="s">
        <v>144</v>
      </c>
    </row>
    <row r="47" spans="1:19" x14ac:dyDescent="0.25">
      <c r="O47" s="10" t="str">
        <f>Summary!I47</f>
        <v>No Data</v>
      </c>
      <c r="P47" s="10" t="str">
        <f>Summary!K47</f>
        <v>No Data</v>
      </c>
    </row>
    <row r="49" spans="14:16" x14ac:dyDescent="0.25">
      <c r="N49" s="8" t="s">
        <v>93</v>
      </c>
      <c r="O49" s="8"/>
      <c r="P49" s="3"/>
    </row>
    <row r="50" spans="14:16" x14ac:dyDescent="0.25">
      <c r="O50" s="9" t="s">
        <v>33</v>
      </c>
      <c r="P50" s="3" t="s">
        <v>92</v>
      </c>
    </row>
    <row r="51" spans="14:16" x14ac:dyDescent="0.25">
      <c r="N51" s="30" t="s">
        <v>2</v>
      </c>
      <c r="O51" s="31" t="e">
        <f>(COUNTIF($D$6:$M$6,"Yes"))/(COUNTIF($D$6:$M$6,"&lt;&gt;0"))</f>
        <v>#DIV/0!</v>
      </c>
      <c r="P51" s="31" t="e">
        <f>(COUNTIF($D$23:$M$23,"Yes"))/(COUNTIF($D$23:$M$23,"&lt;&gt;0"))</f>
        <v>#DIV/0!</v>
      </c>
    </row>
    <row r="52" spans="14:16" x14ac:dyDescent="0.25">
      <c r="N52" s="30" t="s">
        <v>3</v>
      </c>
      <c r="O52" s="31" t="e">
        <f>(COUNTIF($D$6:$M$6,"No"))/(COUNTIF($D$6:$M$6,"&lt;&gt;0"))</f>
        <v>#DIV/0!</v>
      </c>
      <c r="P52" s="31" t="e">
        <f>(COUNTIF($D$23:$M$23,"No"))/(COUNTIF($D$23:$M$23,"&lt;&gt;0"))</f>
        <v>#DIV/0!</v>
      </c>
    </row>
    <row r="53" spans="14:16" x14ac:dyDescent="0.25">
      <c r="N53" s="30"/>
      <c r="O53" s="31"/>
      <c r="P53" s="31"/>
    </row>
    <row r="54" spans="14:16" x14ac:dyDescent="0.25">
      <c r="N54" s="8" t="s">
        <v>105</v>
      </c>
      <c r="O54" s="8"/>
      <c r="P54" s="3"/>
    </row>
    <row r="55" spans="14:16" x14ac:dyDescent="0.25">
      <c r="O55" s="9" t="s">
        <v>33</v>
      </c>
      <c r="P55" s="3" t="s">
        <v>92</v>
      </c>
    </row>
    <row r="56" spans="14:16" x14ac:dyDescent="0.25">
      <c r="N56" s="30" t="s">
        <v>2</v>
      </c>
      <c r="O56" s="31" t="e">
        <f>(COUNTIF($D$7:$M$7,"Yes"))/(COUNTIF($D$7:$M$7,"&lt;&gt;0"))</f>
        <v>#DIV/0!</v>
      </c>
      <c r="P56" s="31" t="e">
        <f>(COUNTIF($D$24:$M$24,"Yes"))/(COUNTIF($D$24:$M$24,"&lt;&gt;0"))</f>
        <v>#DIV/0!</v>
      </c>
    </row>
    <row r="57" spans="14:16" x14ac:dyDescent="0.25">
      <c r="N57" s="30" t="s">
        <v>3</v>
      </c>
      <c r="O57" s="31" t="e">
        <f>(COUNTIF($D$7:$M$7,"No"))/(COUNTIF($D$7:$M$7,"&lt;&gt;0"))</f>
        <v>#DIV/0!</v>
      </c>
      <c r="P57" s="31" t="e">
        <f>(COUNTIF($D$24:$M$24,"No"))/(COUNTIF($D$24:$M$24,"&lt;&gt;0"))</f>
        <v>#DIV/0!</v>
      </c>
    </row>
    <row r="59" spans="14:16" x14ac:dyDescent="0.25">
      <c r="N59" s="8" t="s">
        <v>106</v>
      </c>
      <c r="O59" s="8"/>
      <c r="P59" s="3"/>
    </row>
    <row r="60" spans="14:16" x14ac:dyDescent="0.25">
      <c r="O60" s="9" t="s">
        <v>33</v>
      </c>
      <c r="P60" s="3" t="s">
        <v>92</v>
      </c>
    </row>
    <row r="61" spans="14:16" x14ac:dyDescent="0.25">
      <c r="N61" s="30" t="s">
        <v>2</v>
      </c>
      <c r="O61" s="31" t="e">
        <f>(COUNTIF($D$8:$M$8,"Yes"))/(COUNTIF($D$8:$M$8,"&lt;&gt;0"))</f>
        <v>#DIV/0!</v>
      </c>
      <c r="P61" s="31" t="e">
        <f>(COUNTIF($D$25:$M$25,"Yes"))/(COUNTIF($D$25:$M$25,"&lt;&gt;0"))</f>
        <v>#DIV/0!</v>
      </c>
    </row>
    <row r="62" spans="14:16" x14ac:dyDescent="0.25">
      <c r="N62" s="30" t="s">
        <v>3</v>
      </c>
      <c r="O62" s="31" t="e">
        <f>(COUNTIF($D$8:$M$8,"No"))/(COUNTIF($D$8:$M$8,"&lt;&gt;0"))</f>
        <v>#DIV/0!</v>
      </c>
      <c r="P62" s="31" t="e">
        <f>(COUNTIF($D$25:$M$25,"No"))/(COUNTIF($D$25:$M$25,"&lt;&gt;0"))</f>
        <v>#DIV/0!</v>
      </c>
    </row>
    <row r="64" spans="14:16" x14ac:dyDescent="0.25">
      <c r="N64" s="8" t="s">
        <v>108</v>
      </c>
      <c r="O64" s="8"/>
      <c r="P64" s="3"/>
    </row>
    <row r="65" spans="14:16" x14ac:dyDescent="0.25">
      <c r="O65" s="9" t="s">
        <v>33</v>
      </c>
      <c r="P65" s="3" t="s">
        <v>92</v>
      </c>
    </row>
    <row r="66" spans="14:16" x14ac:dyDescent="0.25">
      <c r="N66" s="30" t="s">
        <v>2</v>
      </c>
      <c r="O66" s="31" t="e">
        <f>(COUNTIF($D$9:$M$9,"Yes"))/(COUNTIF($D$9:$M$9,"&lt;&gt;0"))</f>
        <v>#DIV/0!</v>
      </c>
      <c r="P66" s="31" t="e">
        <f>(COUNTIF($D$26:$M$26,"Yes"))/(COUNTIF($D$26:$M$26,"&lt;&gt;0"))</f>
        <v>#DIV/0!</v>
      </c>
    </row>
    <row r="67" spans="14:16" x14ac:dyDescent="0.25">
      <c r="N67" s="30" t="s">
        <v>3</v>
      </c>
      <c r="O67" s="31" t="e">
        <f>(COUNTIF($D$9:$M$9,"No"))/(COUNTIF($D$9:$M$9,"&lt;&gt;0"))</f>
        <v>#DIV/0!</v>
      </c>
      <c r="P67" s="31" t="e">
        <f>(COUNTIF($D$26:$M$26,"No"))/(COUNTIF($D$26:$M$26,"&lt;&gt;0"))</f>
        <v>#DIV/0!</v>
      </c>
    </row>
    <row r="69" spans="14:16" x14ac:dyDescent="0.25">
      <c r="N69" s="8" t="s">
        <v>109</v>
      </c>
      <c r="O69" s="8"/>
      <c r="P69" s="3"/>
    </row>
    <row r="70" spans="14:16" x14ac:dyDescent="0.25">
      <c r="O70" s="9" t="s">
        <v>33</v>
      </c>
      <c r="P70" s="3" t="s">
        <v>92</v>
      </c>
    </row>
    <row r="71" spans="14:16" x14ac:dyDescent="0.25">
      <c r="N71" s="30" t="s">
        <v>2</v>
      </c>
      <c r="O71" s="31" t="e">
        <f>(COUNTIF($D$11:$M$11,"Yes"))/(COUNTIF($D$11:$M$11,"&lt;&gt;0"))</f>
        <v>#DIV/0!</v>
      </c>
      <c r="P71" s="31" t="e">
        <f>(COUNTIF($D$28:$M$28,"Yes"))/(COUNTIF($D$28:$M$28,"&lt;&gt;0"))</f>
        <v>#DIV/0!</v>
      </c>
    </row>
    <row r="72" spans="14:16" x14ac:dyDescent="0.25">
      <c r="N72" s="30" t="s">
        <v>3</v>
      </c>
      <c r="O72" s="31" t="e">
        <f>(COUNTIF($D$11:$M$11,"No"))/(COUNTIF($D$11:$M$11,"&lt;&gt;0"))</f>
        <v>#DIV/0!</v>
      </c>
      <c r="P72" s="31" t="e">
        <f>(COUNTIF($D$28:$M$28,"No"))/(COUNTIF($D$28:$M$28,"&lt;&gt;0"))</f>
        <v>#DIV/0!</v>
      </c>
    </row>
    <row r="74" spans="14:16" x14ac:dyDescent="0.25">
      <c r="N74" s="8" t="s">
        <v>107</v>
      </c>
      <c r="O74" s="8"/>
      <c r="P74" s="3"/>
    </row>
    <row r="75" spans="14:16" x14ac:dyDescent="0.25">
      <c r="O75" s="9" t="s">
        <v>33</v>
      </c>
      <c r="P75" s="3" t="s">
        <v>92</v>
      </c>
    </row>
    <row r="76" spans="14:16" x14ac:dyDescent="0.25">
      <c r="N76" s="30" t="s">
        <v>2</v>
      </c>
      <c r="O76" s="31" t="e">
        <f>(COUNTIF($D$12:$M$12,"Yes"))/(COUNTIF($D$12:$M$12,"&lt;&gt;0"))</f>
        <v>#DIV/0!</v>
      </c>
      <c r="P76" s="31" t="e">
        <f>(COUNTIF($D$29:$M$29,"Yes"))/(COUNTIF($D$29:$M$29,"&lt;&gt;0"))</f>
        <v>#DIV/0!</v>
      </c>
    </row>
    <row r="77" spans="14:16" x14ac:dyDescent="0.25">
      <c r="N77" s="30" t="s">
        <v>3</v>
      </c>
      <c r="O77" s="31" t="e">
        <f>(COUNTIF($D$12:$M$12,"No"))/(COUNTIF($D$12:$M$12,"&lt;&gt;0"))</f>
        <v>#DIV/0!</v>
      </c>
      <c r="P77" s="31" t="e">
        <f>(COUNTIF($D$29:$M$29,"No"))/(COUNTIF($D$29:$M$29,"&lt;&gt;0"))</f>
        <v>#DIV/0!</v>
      </c>
    </row>
    <row r="79" spans="14:16" x14ac:dyDescent="0.25">
      <c r="N79" s="8" t="s">
        <v>110</v>
      </c>
      <c r="O79" s="8"/>
      <c r="P79" s="3"/>
    </row>
    <row r="80" spans="14:16" x14ac:dyDescent="0.25">
      <c r="O80" s="9" t="s">
        <v>33</v>
      </c>
      <c r="P80" s="3" t="s">
        <v>92</v>
      </c>
    </row>
    <row r="81" spans="14:16" x14ac:dyDescent="0.25">
      <c r="N81" s="30" t="s">
        <v>97</v>
      </c>
      <c r="O81" s="31" t="e">
        <f>(COUNTIF($D$16:$M$16,"Exp*****"))/(COUNTIF($D$16:$M$16,"&lt;&gt;0"))</f>
        <v>#DIV/0!</v>
      </c>
      <c r="P81" s="31" t="e">
        <f>(COUNTIF($D$33:$M$33,"Exp*****"))/(COUNTIF($D$33:$M$33,"&lt;&gt;0"))</f>
        <v>#DIV/0!</v>
      </c>
    </row>
    <row r="82" spans="14:16" x14ac:dyDescent="0.25">
      <c r="N82" s="30" t="s">
        <v>96</v>
      </c>
      <c r="O82" s="31" t="e">
        <f>(COUNTIF($D$16:$M$16,"Unexpected"))/(COUNTIF($D$16:$M$16,"&lt;&gt;0"))</f>
        <v>#DIV/0!</v>
      </c>
      <c r="P82" s="31" t="e">
        <f>(COUNTIF($D$33:$M$33,"Unexpected"))/(COUNTIF($D$33:$M$33,"&lt;&gt;0"))</f>
        <v>#DIV/0!</v>
      </c>
    </row>
    <row r="84" spans="14:16" ht="24.75" x14ac:dyDescent="0.25">
      <c r="N84" s="53" t="s">
        <v>102</v>
      </c>
      <c r="O84" s="55" t="s">
        <v>35</v>
      </c>
      <c r="P84" s="55" t="s">
        <v>144</v>
      </c>
    </row>
    <row r="85" spans="14:16" x14ac:dyDescent="0.25">
      <c r="N85" s="49" t="s">
        <v>141</v>
      </c>
      <c r="O85" s="50">
        <f>IFERROR(O86/O87,0)</f>
        <v>0</v>
      </c>
      <c r="P85" s="50">
        <f>IFERROR(P86/P87,0)</f>
        <v>0</v>
      </c>
    </row>
    <row r="86" spans="14:16" x14ac:dyDescent="0.25">
      <c r="N86" s="49" t="s">
        <v>142</v>
      </c>
      <c r="O86" s="54">
        <f>COUNTIFS($D5:$M5,"Yes",$D16:$M16,"Exp*****")</f>
        <v>0</v>
      </c>
      <c r="P86" s="54">
        <f>COUNTIFS($D22:$M22,"Yes",$D33:$M33,"Exp*****")</f>
        <v>0</v>
      </c>
    </row>
    <row r="87" spans="14:16" x14ac:dyDescent="0.25">
      <c r="N87" s="51" t="s">
        <v>143</v>
      </c>
      <c r="O87" s="52">
        <f>(COUNTIF(D16:M16,"Exp*****"))</f>
        <v>0</v>
      </c>
      <c r="P87" s="52">
        <f>(COUNTIF(D33:M33,"Exp*****"))</f>
        <v>0</v>
      </c>
    </row>
  </sheetData>
  <mergeCells count="34">
    <mergeCell ref="A1:C1"/>
    <mergeCell ref="A18:C18"/>
    <mergeCell ref="A20:C20"/>
    <mergeCell ref="A7:C7"/>
    <mergeCell ref="A8:C8"/>
    <mergeCell ref="A9:C9"/>
    <mergeCell ref="A11:C11"/>
    <mergeCell ref="A12:C12"/>
    <mergeCell ref="A3:C3"/>
    <mergeCell ref="A4:C4"/>
    <mergeCell ref="A5:C5"/>
    <mergeCell ref="A6:C6"/>
    <mergeCell ref="A26:C26"/>
    <mergeCell ref="A28:C28"/>
    <mergeCell ref="A21:C21"/>
    <mergeCell ref="A13:C13"/>
    <mergeCell ref="A14:C14"/>
    <mergeCell ref="A27:C27"/>
    <mergeCell ref="A29:C29"/>
    <mergeCell ref="A22:C22"/>
    <mergeCell ref="A15:C15"/>
    <mergeCell ref="A10:C10"/>
    <mergeCell ref="A42:C42"/>
    <mergeCell ref="A16:C16"/>
    <mergeCell ref="A33:C33"/>
    <mergeCell ref="A17:C17"/>
    <mergeCell ref="A32:C32"/>
    <mergeCell ref="A36:C36"/>
    <mergeCell ref="A37:C37"/>
    <mergeCell ref="A30:C30"/>
    <mergeCell ref="A31:C31"/>
    <mergeCell ref="A23:C23"/>
    <mergeCell ref="A24:C24"/>
    <mergeCell ref="A25:C2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C135"/>
  <sheetViews>
    <sheetView topLeftCell="A55" workbookViewId="0">
      <selection activeCell="Q122" sqref="Q122"/>
    </sheetView>
  </sheetViews>
  <sheetFormatPr defaultColWidth="0" defaultRowHeight="15" zeroHeight="1" x14ac:dyDescent="0.25"/>
  <cols>
    <col min="1" max="1" width="4.7109375" style="1" customWidth="1"/>
    <col min="2" max="4" width="8.85546875" style="1" customWidth="1"/>
    <col min="5" max="6" width="10.85546875" style="1" customWidth="1"/>
    <col min="7" max="7" width="19.7109375" style="1" customWidth="1"/>
    <col min="8" max="21" width="8.85546875" style="1" customWidth="1"/>
    <col min="22" max="16383" width="8.85546875" style="1" hidden="1"/>
    <col min="16384" max="16384" width="0.140625" style="1" hidden="1"/>
  </cols>
  <sheetData>
    <row r="1" spans="2:13" x14ac:dyDescent="0.25"/>
    <row r="2" spans="2:13" x14ac:dyDescent="0.25"/>
    <row r="3" spans="2:13" x14ac:dyDescent="0.25"/>
    <row r="4" spans="2:13" x14ac:dyDescent="0.25"/>
    <row r="5" spans="2:13" x14ac:dyDescent="0.25">
      <c r="F5" s="166" t="s">
        <v>103</v>
      </c>
      <c r="G5" s="167"/>
      <c r="H5" s="167"/>
      <c r="I5" s="167"/>
      <c r="J5" s="167"/>
      <c r="K5" s="167"/>
      <c r="L5" s="167"/>
      <c r="M5" s="168"/>
    </row>
    <row r="6" spans="2:13" x14ac:dyDescent="0.25">
      <c r="F6" s="169"/>
      <c r="G6" s="170"/>
      <c r="H6" s="170"/>
      <c r="I6" s="170"/>
      <c r="J6" s="170"/>
      <c r="K6" s="170"/>
      <c r="L6" s="170"/>
      <c r="M6" s="171"/>
    </row>
    <row r="7" spans="2:13" x14ac:dyDescent="0.25"/>
    <row r="8" spans="2:13" x14ac:dyDescent="0.25"/>
    <row r="9" spans="2:13" x14ac:dyDescent="0.25">
      <c r="B9" s="76" t="s">
        <v>57</v>
      </c>
      <c r="C9" s="77"/>
      <c r="D9" s="78"/>
      <c r="E9" s="188" t="str">
        <f>IF(ISBLANK('Pre-Programme'!E9),"None Entered",'Pre-Programme'!E9)</f>
        <v>None Entered</v>
      </c>
      <c r="F9" s="189"/>
      <c r="G9" s="190"/>
    </row>
    <row r="10" spans="2:13" x14ac:dyDescent="0.25">
      <c r="B10" s="76" t="s">
        <v>89</v>
      </c>
      <c r="C10" s="77"/>
      <c r="D10" s="78"/>
      <c r="E10" s="191" t="str">
        <f>IF(ISBLANK('Pre-Programme'!E10),"None Selected",'Pre-Programme'!E10)</f>
        <v>None Selected</v>
      </c>
      <c r="F10" s="192"/>
      <c r="G10" s="193"/>
    </row>
    <row r="11" spans="2:13" x14ac:dyDescent="0.25"/>
    <row r="12" spans="2:13" x14ac:dyDescent="0.25"/>
    <row r="13" spans="2:13" x14ac:dyDescent="0.25"/>
    <row r="14" spans="2:13" x14ac:dyDescent="0.25"/>
    <row r="15" spans="2:13" x14ac:dyDescent="0.25"/>
    <row r="16" spans="2:13"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sheetData>
  <mergeCells count="5">
    <mergeCell ref="B9:D9"/>
    <mergeCell ref="E9:G9"/>
    <mergeCell ref="B10:D10"/>
    <mergeCell ref="E10:G10"/>
    <mergeCell ref="F5:M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ABEDBCC8C7BE4481E01AEC38613F9D" ma:contentTypeVersion="7" ma:contentTypeDescription="Create a new document." ma:contentTypeScope="" ma:versionID="d3da60bb81f0ab797f252a5ba7a3460f">
  <xsd:schema xmlns:xsd="http://www.w3.org/2001/XMLSchema" xmlns:xs="http://www.w3.org/2001/XMLSchema" xmlns:p="http://schemas.microsoft.com/office/2006/metadata/properties" xmlns:ns3="7665e2db-67ba-42e3-8cf3-1392456f9ae7" targetNamespace="http://schemas.microsoft.com/office/2006/metadata/properties" ma:root="true" ma:fieldsID="003b730390e4f56dd846f3e5a53f7142" ns3:_="">
    <xsd:import namespace="7665e2db-67ba-42e3-8cf3-1392456f9ae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5e2db-67ba-42e3-8cf3-1392456f9a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0E9099-FD05-45D8-A966-883FF7EBA213}">
  <ds:schemaRefs>
    <ds:schemaRef ds:uri="http://schemas.microsoft.com/sharepoint/v3/contenttype/forms"/>
  </ds:schemaRefs>
</ds:datastoreItem>
</file>

<file path=customXml/itemProps2.xml><?xml version="1.0" encoding="utf-8"?>
<ds:datastoreItem xmlns:ds="http://schemas.openxmlformats.org/officeDocument/2006/customXml" ds:itemID="{DC4DC050-03E2-4C6E-82E7-0979C8FD4E10}">
  <ds:schemaRefs>
    <ds:schemaRef ds:uri="http://purl.org/dc/elements/1.1/"/>
    <ds:schemaRef ds:uri="http://purl.org/dc/terms/"/>
    <ds:schemaRef ds:uri="http://www.w3.org/XML/1998/namespace"/>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schemas.microsoft.com/office/infopath/2007/PartnerControls"/>
    <ds:schemaRef ds:uri="7665e2db-67ba-42e3-8cf3-1392456f9ae7"/>
  </ds:schemaRefs>
</ds:datastoreItem>
</file>

<file path=customXml/itemProps3.xml><?xml version="1.0" encoding="utf-8"?>
<ds:datastoreItem xmlns:ds="http://schemas.openxmlformats.org/officeDocument/2006/customXml" ds:itemID="{3251147A-0ED6-4BA9-8857-931BA045CC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65e2db-67ba-42e3-8cf3-1392456f9a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 Page</vt:lpstr>
      <vt:lpstr>Pre-Programme</vt:lpstr>
      <vt:lpstr>Sheet2</vt:lpstr>
      <vt:lpstr>Post-Programme</vt:lpstr>
      <vt:lpstr>Summary</vt:lpstr>
      <vt:lpstr>Analysis Sheet</vt:lpstr>
      <vt:lpstr>Results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Daffern, Colin</dc:creator>
  <cp:lastModifiedBy>Lynne Partington</cp:lastModifiedBy>
  <cp:lastPrinted>2017-11-27T11:23:59Z</cp:lastPrinted>
  <dcterms:created xsi:type="dcterms:W3CDTF">2017-11-23T15:36:59Z</dcterms:created>
  <dcterms:modified xsi:type="dcterms:W3CDTF">2023-07-20T00:29:37Z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0x010100D6ABEDBCC8C7BE4481E01AEC38613F9D</vt:lpwstr>
  </property>
  <property fmtid="{D5CDD505-2E9C-101B-9397-08002B2CF9AE}" pid="3" name="MSIP_Label_27363bd3-2478-45c6-9340-22e98568dec5_Enabled">
    <vt:lpwstr>true</vt:lpwstr>
  </property>
  <property fmtid="{D5CDD505-2E9C-101B-9397-08002B2CF9AE}" pid="4" name="MSIP_Label_27363bd3-2478-45c6-9340-22e98568dec5_SetDate">
    <vt:lpwstr>2023-06-16T09:43:43Z</vt:lpwstr>
  </property>
  <property fmtid="{D5CDD505-2E9C-101B-9397-08002B2CF9AE}" pid="5" name="MSIP_Label_27363bd3-2478-45c6-9340-22e98568dec5_Method">
    <vt:lpwstr>Standard</vt:lpwstr>
  </property>
  <property fmtid="{D5CDD505-2E9C-101B-9397-08002B2CF9AE}" pid="6" name="MSIP_Label_27363bd3-2478-45c6-9340-22e98568dec5_Name">
    <vt:lpwstr>General</vt:lpwstr>
  </property>
  <property fmtid="{D5CDD505-2E9C-101B-9397-08002B2CF9AE}" pid="7" name="MSIP_Label_27363bd3-2478-45c6-9340-22e98568dec5_SiteId">
    <vt:lpwstr>22a817db-f950-47e3-b3d3-0395a2011240</vt:lpwstr>
  </property>
  <property fmtid="{D5CDD505-2E9C-101B-9397-08002B2CF9AE}" pid="8" name="MSIP_Label_27363bd3-2478-45c6-9340-22e98568dec5_ActionId">
    <vt:lpwstr>5a8649a7-8415-4967-a319-7ae4374307f3</vt:lpwstr>
  </property>
  <property fmtid="{D5CDD505-2E9C-101B-9397-08002B2CF9AE}" pid="9" name="MSIP_Label_27363bd3-2478-45c6-9340-22e98568dec5_ContentBits">
    <vt:lpwstr>0</vt:lpwstr>
  </property>
</Properties>
</file>